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ODELOS\"/>
    </mc:Choice>
  </mc:AlternateContent>
  <xr:revisionPtr revIDLastSave="0" documentId="13_ncr:1_{3DD7C23D-31B1-431C-8A04-5887DBD6D334}" xr6:coauthVersionLast="47" xr6:coauthVersionMax="47" xr10:uidLastSave="{00000000-0000-0000-0000-000000000000}"/>
  <bookViews>
    <workbookView xWindow="-108" yWindow="-108" windowWidth="16608" windowHeight="8832" firstSheet="1" activeTab="2" xr2:uid="{00000000-000D-0000-FFFF-FFFF00000000}"/>
  </bookViews>
  <sheets>
    <sheet name="Hoja1" sheetId="4" state="hidden" r:id="rId1"/>
    <sheet name="DATOS" sheetId="3" r:id="rId2"/>
    <sheet name="MODELO" sheetId="50" r:id="rId3"/>
  </sheets>
  <definedNames>
    <definedName name="_FEC1997">DATOS!$A$2:$A$7</definedName>
    <definedName name="_FEC1998">DATOS!$A$8:$A$19</definedName>
    <definedName name="_FEC1999">DATOS!$A$20:$A$31</definedName>
    <definedName name="_FEC2000">DATOS!$A$32:$A$43</definedName>
    <definedName name="_FEC2001">DATOS!$A$44:$A$55</definedName>
    <definedName name="_FEC2002">DATOS!$A$56:$A$67</definedName>
    <definedName name="_FEC2003">DATOS!$A$68:$A$79</definedName>
    <definedName name="_FEC2004">DATOS!$A$80:$A$91</definedName>
    <definedName name="_FEC2005">DATOS!$A$92:$A$103</definedName>
    <definedName name="_FEC2006">DATOS!$A$104:$A$115</definedName>
    <definedName name="_FEC2007">DATOS!$A$116:$A$127</definedName>
    <definedName name="_FEC2008">DATOS!$A$128:$A$139</definedName>
    <definedName name="_FEC2009">DATOS!$A$140:$A$151</definedName>
    <definedName name="_FEC2010">DATOS!$A$152:$A$163</definedName>
    <definedName name="_FEC2011">DATOS!$A$164:$A$175</definedName>
    <definedName name="_FEC2012">DATOS!$A$176:$A$187</definedName>
    <definedName name="_FEC2013">DATOS!$A$188:$A$199</definedName>
    <definedName name="_FEC2014">DATOS!$A$200:$A$211</definedName>
    <definedName name="_FEC2015">DATOS!$A$212:$A$223</definedName>
    <definedName name="_FEC2016">DATOS!$A$224:$A$235</definedName>
    <definedName name="_FEC2017">DATOS!$A$236:$A$247</definedName>
    <definedName name="_FEC2018">DATOS!$A$248:$A$259</definedName>
    <definedName name="_FEC2019">DATOS!$A$260:$A$271</definedName>
    <definedName name="_FEC2020">DATOS!$A$272:$A$283</definedName>
    <definedName name="_FEC2021">DATOS!$A$284:$A$295</definedName>
    <definedName name="_FEC2022">DATOS!$A$296:$A$307</definedName>
    <definedName name="_FEC2023">DATOS!$A$308:$A$319</definedName>
    <definedName name="_FEC2024">DATOS!$A$320:$A$331</definedName>
    <definedName name="_FEC2025">DATOS!$A$332:$A$343</definedName>
    <definedName name="_FEC2026">DATOS!$A$344:$A$355</definedName>
    <definedName name="_xlnm._FilterDatabase" localSheetId="1" hidden="1">DATOS!$A$1:$Y$359</definedName>
    <definedName name="_SDS1997">DATOS!$D$2:$D$7</definedName>
    <definedName name="_SDS1998">DATOS!$D$8:$D$19</definedName>
    <definedName name="_SDS1999">DATOS!$D$20:$D$31</definedName>
    <definedName name="_SDS2000">DATOS!$D$32:$D$43</definedName>
    <definedName name="_SDS2001">DATOS!$D$44:$D$55</definedName>
    <definedName name="_SDS2002">DATOS!$D$56:$D$67</definedName>
    <definedName name="_SDS2003">DATOS!$D$68:$D$79</definedName>
    <definedName name="_SDS2004">DATOS!$D$80:$D$91</definedName>
    <definedName name="_SDS2005">DATOS!$D$92:$D$103</definedName>
    <definedName name="_SDS2006">DATOS!$D$104:$D$115</definedName>
    <definedName name="_SDS2007">DATOS!$D$116:$D$127</definedName>
    <definedName name="_SDS2008">DATOS!$D$128:$D$139</definedName>
    <definedName name="_SDS2009">DATOS!$D$140:$D$151</definedName>
    <definedName name="_SDS2010">DATOS!$D$152:$D$163</definedName>
    <definedName name="_SDS2011">DATOS!$D$164:$D$175</definedName>
    <definedName name="_SDS2012">DATOS!$D$176:$D$187</definedName>
    <definedName name="_SDS2013">DATOS!$D$188:$D$199</definedName>
    <definedName name="_SDS2014">DATOS!$D$200:$D$211</definedName>
    <definedName name="_SDS2015">DATOS!$D$212:$D$223</definedName>
    <definedName name="_SDS2016">DATOS!$D$224:$D$235</definedName>
    <definedName name="_SDS2017">DATOS!$D$236:$D$247</definedName>
    <definedName name="_SDS2018">DATOS!$D$248:$D$259</definedName>
    <definedName name="_SDS2019">DATOS!$D$260:$D$271</definedName>
    <definedName name="_SDS2020">DATOS!$D$272:$D$283</definedName>
    <definedName name="_SDS2021">DATOS!$D$284:$D$295</definedName>
    <definedName name="_SDS2022">DATOS!$D$296:$D$307</definedName>
    <definedName name="_SDS2023">DATOS!$D$308:$D$319</definedName>
    <definedName name="_SDS2024">DATOS!$D$320:$D$331</definedName>
    <definedName name="_SDS2025">DATOS!$D$332:$D$343</definedName>
    <definedName name="_SDS2026">DATOS!$D$344:$D$355</definedName>
    <definedName name="_xlnm.Print_Area" localSheetId="2">MODELO!$A$1:$AM$62</definedName>
    <definedName name="FEGR" localSheetId="2">MODELO!$BB$2</definedName>
    <definedName name="FINGR" localSheetId="2">MODELO!$BB$4</definedName>
  </definedNames>
  <calcPr calcId="191029"/>
</workbook>
</file>

<file path=xl/calcChain.xml><?xml version="1.0" encoding="utf-8"?>
<calcChain xmlns="http://schemas.openxmlformats.org/spreadsheetml/2006/main">
  <c r="BB4" i="50" l="1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BB2" i="50" l="1"/>
  <c r="BE110" i="50"/>
  <c r="BC110" i="50"/>
  <c r="BE109" i="50"/>
  <c r="BC109" i="50"/>
  <c r="BE108" i="50"/>
  <c r="BC108" i="50"/>
  <c r="BE107" i="50"/>
  <c r="BC107" i="50"/>
  <c r="BE106" i="50"/>
  <c r="BC106" i="50"/>
  <c r="BE105" i="50"/>
  <c r="BC105" i="50"/>
  <c r="BE104" i="50"/>
  <c r="BC104" i="50"/>
  <c r="BE103" i="50"/>
  <c r="BC103" i="50"/>
  <c r="BE102" i="50"/>
  <c r="BC102" i="50"/>
  <c r="BE101" i="50"/>
  <c r="BA3" i="3"/>
  <c r="BA4" i="3" s="1"/>
  <c r="BA5" i="3" s="1"/>
  <c r="BA6" i="3" s="1"/>
  <c r="BA7" i="3" s="1"/>
  <c r="A2" i="3" s="1"/>
  <c r="A3" i="3" s="1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A210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7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43" i="3" s="1"/>
  <c r="A244" i="3" s="1"/>
  <c r="A245" i="3" s="1"/>
  <c r="A246" i="3" s="1"/>
  <c r="A247" i="3" s="1"/>
  <c r="A248" i="3" s="1"/>
  <c r="A249" i="3" s="1"/>
  <c r="A250" i="3" s="1"/>
  <c r="A251" i="3" s="1"/>
  <c r="A252" i="3" s="1"/>
  <c r="A253" i="3" s="1"/>
  <c r="A254" i="3" s="1"/>
  <c r="A255" i="3" s="1"/>
  <c r="A256" i="3" s="1"/>
  <c r="A257" i="3" s="1"/>
  <c r="A258" i="3" s="1"/>
  <c r="A259" i="3" s="1"/>
  <c r="A260" i="3" s="1"/>
  <c r="A261" i="3" s="1"/>
  <c r="A262" i="3" s="1"/>
  <c r="A263" i="3" s="1"/>
  <c r="A264" i="3" s="1"/>
  <c r="A265" i="3" s="1"/>
  <c r="A266" i="3" s="1"/>
  <c r="A267" i="3" s="1"/>
  <c r="A268" i="3" s="1"/>
  <c r="A269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344" i="3" s="1"/>
  <c r="A345" i="3" s="1"/>
  <c r="A346" i="3" s="1"/>
  <c r="A347" i="3" s="1"/>
  <c r="A348" i="3" s="1"/>
  <c r="A349" i="3" s="1"/>
  <c r="A350" i="3" s="1"/>
  <c r="A351" i="3" s="1"/>
  <c r="A352" i="3" s="1"/>
  <c r="A353" i="3" s="1"/>
  <c r="A354" i="3" s="1"/>
  <c r="A355" i="3" s="1"/>
  <c r="AC59" i="50"/>
  <c r="D54" i="50"/>
  <c r="N27" i="50"/>
  <c r="L27" i="50"/>
  <c r="J27" i="50"/>
  <c r="AL12" i="50"/>
  <c r="AK12" i="50"/>
  <c r="AJ12" i="50"/>
  <c r="AI12" i="50"/>
  <c r="AH12" i="50"/>
  <c r="AG12" i="50"/>
  <c r="AF12" i="50"/>
  <c r="AE12" i="50"/>
  <c r="AD12" i="50"/>
  <c r="AC27" i="50" l="1"/>
  <c r="AH31" i="50" s="1"/>
  <c r="Y27" i="50"/>
  <c r="AA27" i="50"/>
  <c r="AC31" i="50" l="1"/>
  <c r="X31" i="50" s="1"/>
  <c r="AH33" i="50"/>
  <c r="AH41" i="50"/>
  <c r="AH38" i="50"/>
  <c r="AH43" i="50"/>
  <c r="AH40" i="50"/>
  <c r="AH34" i="50"/>
  <c r="AH42" i="50"/>
  <c r="AH36" i="50"/>
  <c r="AH44" i="50"/>
  <c r="AH35" i="50"/>
  <c r="AH37" i="50"/>
  <c r="AH39" i="50"/>
  <c r="AH45" i="50" l="1"/>
  <c r="S31" i="50"/>
  <c r="X34" i="50"/>
  <c r="X42" i="50"/>
  <c r="X37" i="50"/>
  <c r="AC34" i="50"/>
  <c r="AC42" i="50"/>
  <c r="AC37" i="50"/>
  <c r="X33" i="50"/>
  <c r="AC38" i="50"/>
  <c r="AC33" i="50"/>
  <c r="X43" i="50"/>
  <c r="AC35" i="50"/>
  <c r="X36" i="50"/>
  <c r="X44" i="50"/>
  <c r="X39" i="50"/>
  <c r="AC36" i="50"/>
  <c r="AC44" i="50"/>
  <c r="AC39" i="50"/>
  <c r="X38" i="50"/>
  <c r="X41" i="50"/>
  <c r="AC41" i="50"/>
  <c r="X40" i="50"/>
  <c r="X35" i="50"/>
  <c r="AC40" i="50"/>
  <c r="AC43" i="50"/>
  <c r="AC45" i="50" l="1"/>
  <c r="X45" i="50"/>
  <c r="N31" i="50"/>
  <c r="S39" i="50"/>
  <c r="S36" i="50"/>
  <c r="S44" i="50"/>
  <c r="S43" i="50"/>
  <c r="S42" i="50"/>
  <c r="S33" i="50"/>
  <c r="S41" i="50"/>
  <c r="S38" i="50"/>
  <c r="S35" i="50"/>
  <c r="S40" i="50"/>
  <c r="S37" i="50"/>
  <c r="S34" i="50"/>
  <c r="I31" i="50" l="1"/>
  <c r="N33" i="50"/>
  <c r="N41" i="50"/>
  <c r="N38" i="50"/>
  <c r="N37" i="50"/>
  <c r="N42" i="50"/>
  <c r="N36" i="50"/>
  <c r="N35" i="50"/>
  <c r="N43" i="50"/>
  <c r="N40" i="50"/>
  <c r="N34" i="50"/>
  <c r="N39" i="50"/>
  <c r="N44" i="50"/>
  <c r="S45" i="50" l="1"/>
  <c r="I34" i="50"/>
  <c r="I42" i="50"/>
  <c r="I37" i="50"/>
  <c r="I36" i="50"/>
  <c r="I44" i="50"/>
  <c r="I39" i="50"/>
  <c r="I38" i="50"/>
  <c r="I33" i="50"/>
  <c r="I41" i="50"/>
  <c r="I40" i="50"/>
  <c r="I35" i="50"/>
  <c r="I43" i="50"/>
  <c r="N45" i="50" l="1"/>
  <c r="I45" i="5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Gustavo</author>
    <author>Usuario</author>
  </authors>
  <commentList>
    <comment ref="BB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Gustavo:</t>
        </r>
        <r>
          <rPr>
            <sz val="9"/>
            <color indexed="81"/>
            <rFont val="Tahoma"/>
            <family val="2"/>
          </rPr>
          <t xml:space="preserve">
AQUÍ VA EL NUMERO PATRONAL DEL ASEGURADO</t>
        </r>
      </text>
    </comment>
    <comment ref="BB4" authorId="1" shapeId="0" xr:uid="{25501F9A-071D-4745-B5B7-1DC3B24B9BC7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Si la fecha de ingreso del trabajador es menor al 19/06/1997 se toma esta fecha como inicial</t>
        </r>
      </text>
    </comment>
  </commentList>
</comments>
</file>

<file path=xl/sharedStrings.xml><?xml version="1.0" encoding="utf-8"?>
<sst xmlns="http://schemas.openxmlformats.org/spreadsheetml/2006/main" count="71" uniqueCount="52">
  <si>
    <t>DATOS DE LA EMPRESA</t>
  </si>
  <si>
    <t>NUMERO DE EMPRESA</t>
  </si>
  <si>
    <t>RAZON SOCIAL DE LA EMPRESA O NOMBRE DEL PATRONO</t>
  </si>
  <si>
    <t>DIRECCION DE LA EMPRESA</t>
  </si>
  <si>
    <t>TELEFONO</t>
  </si>
  <si>
    <t>APELLIDOS Y NOMBRES DEL PATRONO O REPRESENTANTE LEGAL</t>
  </si>
  <si>
    <t>FECHA DE INGRESO</t>
  </si>
  <si>
    <t>DIA</t>
  </si>
  <si>
    <t>MES</t>
  </si>
  <si>
    <t>AÑO</t>
  </si>
  <si>
    <t>FECHA DE RETIRO</t>
  </si>
  <si>
    <t>SALARIOS DEVENGADOS</t>
  </si>
  <si>
    <t>MESES</t>
  </si>
  <si>
    <t>AÑOS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</si>
  <si>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</si>
  <si>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</si>
  <si>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</si>
  <si>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</si>
  <si>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</si>
  <si>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</si>
  <si>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</si>
  <si>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</si>
  <si>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</si>
  <si>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</si>
  <si>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</si>
  <si>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</si>
  <si>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TOTALES</t>
  </si>
  <si>
    <t>OBSERVACIONES:</t>
  </si>
  <si>
    <t>APELLIDOS Y NOMBRES DEL FIRMANTE</t>
  </si>
  <si>
    <t>CARGO QUE OCUPA</t>
  </si>
  <si>
    <t>C.I.:</t>
  </si>
  <si>
    <t>FIRMA Y SELLO</t>
  </si>
  <si>
    <t>MES/AÑO</t>
  </si>
  <si>
    <t>SDO. MIN.</t>
  </si>
  <si>
    <t>CEDULA DE IDENTIDAD Nº.</t>
  </si>
  <si>
    <t>FECHA</t>
  </si>
  <si>
    <t>FINGR</t>
  </si>
  <si>
    <t>DATOS DEL TRABAJADOR</t>
  </si>
  <si>
    <t>LUGAR</t>
  </si>
  <si>
    <t>E</t>
  </si>
  <si>
    <t>V</t>
  </si>
  <si>
    <t>X</t>
  </si>
  <si>
    <t>FEGR</t>
  </si>
  <si>
    <t>NOMBRE DEL PATRONO</t>
  </si>
  <si>
    <t>Nº PATRONAL</t>
  </si>
  <si>
    <t>DIRECCION DEL PATRONO</t>
  </si>
  <si>
    <t>NOMBRE DEL PATRONO O REPRESENTANTE LEGAL</t>
  </si>
  <si>
    <t>SALARIO</t>
  </si>
  <si>
    <t>SAL. MIN.</t>
  </si>
  <si>
    <t>SAL. PAG.</t>
  </si>
  <si>
    <t>FINGR MINIMA</t>
  </si>
  <si>
    <t>NOMBRE DEL TRABAJADOR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</si>
</sst>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/yyyy"/>
    <numFmt numFmtId="165" formatCode="00"/>
    <numFmt numFmtId="166" formatCode="\(0000\)\-000\-00\-00"/>
  </numFmts>
  <fonts count="21" x14ac:knownFonts="1">
    <font>
      <sz val="10"/>
      <name val="Arial"/>
    </font>
    <font>
      <sz val="8"/>
      <name val="Arial Rounded MT Bold"/>
      <family val="2"/>
    </font>
    <font>
      <b/>
      <sz val="6"/>
      <name val="Arial Rounded MT Bold"/>
      <family val="2"/>
    </font>
    <font>
      <b/>
      <sz val="8"/>
      <name val="Arial Rounded MT Bold"/>
      <family val="2"/>
    </font>
    <font>
      <sz val="6"/>
      <name val="Arial"/>
      <family val="2"/>
    </font>
    <font>
      <sz val="6"/>
      <name val="Arial Narrow"/>
      <family val="2"/>
    </font>
    <font>
      <sz val="5"/>
      <name val="Arial Narrow"/>
      <family val="2"/>
    </font>
    <font>
      <sz val="8"/>
      <color indexed="9"/>
      <name val="Arial Rounded MT Bold"/>
      <family val="2"/>
    </font>
    <font>
      <sz val="12"/>
      <name val="Arial Narrow"/>
      <family val="2"/>
    </font>
    <font>
      <sz val="11"/>
      <name val="Arial"/>
      <family val="2"/>
    </font>
    <font>
      <sz val="12"/>
      <name val="Arial"/>
      <family val="2"/>
    </font>
    <font>
      <b/>
      <sz val="12"/>
      <name val="Arial Narrow"/>
      <family val="2"/>
    </font>
    <font>
      <sz val="10"/>
      <name val="Arial"/>
      <family val="2"/>
    </font>
    <font>
      <b/>
      <sz val="12"/>
      <name val="Arial"/>
      <family val="2"/>
    </font>
    <font>
      <sz val="7"/>
      <name val="Arial Narrow"/>
      <family val="2"/>
    </font>
    <font>
      <sz val="1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7"/>
      <name val="Arial Rounded MT Bold"/>
      <family val="2"/>
    </font>
    <font>
      <sz val="10"/>
      <name val="Arial Narrow"/>
      <family val="2"/>
    </font>
    <font>
      <b/>
      <sz val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14" fontId="1" fillId="0" borderId="0" xfId="0" applyNumberFormat="1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quotePrefix="1" applyFont="1" applyAlignment="1" applyProtection="1">
      <alignment horizontal="right" vertical="center"/>
      <protection hidden="1"/>
    </xf>
    <xf numFmtId="14" fontId="1" fillId="0" borderId="27" xfId="0" applyNumberFormat="1" applyFont="1" applyBorder="1" applyAlignment="1" applyProtection="1">
      <alignment vertical="center"/>
      <protection hidden="1"/>
    </xf>
    <xf numFmtId="0" fontId="18" fillId="0" borderId="0" xfId="0" quotePrefix="1" applyFont="1" applyAlignment="1" applyProtection="1">
      <alignment horizontal="left" vertical="center"/>
      <protection hidden="1"/>
    </xf>
    <xf numFmtId="0" fontId="3" fillId="0" borderId="9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4" fillId="0" borderId="1" xfId="0" quotePrefix="1" applyFont="1" applyBorder="1" applyAlignment="1" applyProtection="1">
      <alignment horizontal="center" vertical="center"/>
      <protection hidden="1"/>
    </xf>
    <xf numFmtId="0" fontId="4" fillId="0" borderId="24" xfId="0" applyFont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4" fillId="0" borderId="9" xfId="0" quotePrefix="1" applyFont="1" applyBorder="1" applyAlignment="1" applyProtection="1">
      <alignment horizontal="center"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14" fillId="0" borderId="1" xfId="0" applyFont="1" applyBorder="1" applyAlignment="1" applyProtection="1">
      <alignment horizontal="center" vertical="center"/>
      <protection hidden="1"/>
    </xf>
    <xf numFmtId="0" fontId="14" fillId="0" borderId="24" xfId="0" applyFont="1" applyBorder="1" applyAlignment="1" applyProtection="1">
      <alignment horizontal="center" vertical="center"/>
      <protection hidden="1"/>
    </xf>
    <xf numFmtId="0" fontId="14" fillId="0" borderId="2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24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9" xfId="0" quotePrefix="1" applyFont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/>
      <protection hidden="1"/>
    </xf>
    <xf numFmtId="0" fontId="6" fillId="0" borderId="3" xfId="0" applyFont="1" applyBorder="1" applyAlignment="1" applyProtection="1">
      <alignment horizontal="center" vertical="center"/>
      <protection hidden="1"/>
    </xf>
    <xf numFmtId="0" fontId="6" fillId="0" borderId="5" xfId="0" applyFont="1" applyBorder="1" applyAlignment="1" applyProtection="1">
      <alignment horizontal="center" vertical="center"/>
      <protection hidden="1"/>
    </xf>
    <xf numFmtId="165" fontId="11" fillId="0" borderId="25" xfId="0" applyNumberFormat="1" applyFont="1" applyBorder="1" applyAlignment="1" applyProtection="1">
      <alignment horizontal="center" vertical="center"/>
      <protection hidden="1"/>
    </xf>
    <xf numFmtId="165" fontId="11" fillId="0" borderId="26" xfId="0" applyNumberFormat="1" applyFont="1" applyBorder="1" applyAlignment="1" applyProtection="1">
      <alignment horizontal="center" vertical="center"/>
      <protection hidden="1"/>
    </xf>
    <xf numFmtId="165" fontId="11" fillId="0" borderId="6" xfId="0" applyNumberFormat="1" applyFont="1" applyBorder="1" applyAlignment="1" applyProtection="1">
      <alignment horizontal="center" vertical="center"/>
      <protection hidden="1"/>
    </xf>
    <xf numFmtId="165" fontId="11" fillId="0" borderId="8" xfId="0" applyNumberFormat="1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vertical="center"/>
      <protection hidden="1"/>
    </xf>
    <xf numFmtId="0" fontId="1" fillId="0" borderId="4" xfId="0" applyFont="1" applyBorder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0" fontId="1" fillId="0" borderId="5" xfId="0" applyFont="1" applyBorder="1" applyAlignment="1" applyProtection="1">
      <alignment horizontal="right" vertical="center"/>
      <protection hidden="1"/>
    </xf>
    <xf numFmtId="0" fontId="13" fillId="0" borderId="9" xfId="0" applyFont="1" applyBorder="1" applyAlignment="1" applyProtection="1">
      <alignment horizontal="center" vertical="center"/>
      <protection hidden="1"/>
    </xf>
    <xf numFmtId="0" fontId="1" fillId="0" borderId="6" xfId="0" applyFont="1" applyBorder="1" applyAlignment="1" applyProtection="1">
      <alignment vertical="center"/>
      <protection hidden="1"/>
    </xf>
    <xf numFmtId="0" fontId="1" fillId="0" borderId="7" xfId="0" applyFont="1" applyBorder="1" applyAlignment="1" applyProtection="1">
      <alignment vertical="center"/>
      <protection hidden="1"/>
    </xf>
    <xf numFmtId="0" fontId="1" fillId="0" borderId="8" xfId="0" applyFont="1" applyBorder="1" applyAlignment="1" applyProtection="1">
      <alignment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1" fillId="0" borderId="1" xfId="0" applyFont="1" applyBorder="1" applyAlignment="1" applyProtection="1">
      <alignment vertical="center"/>
      <protection hidden="1"/>
    </xf>
    <xf numFmtId="0" fontId="1" fillId="0" borderId="24" xfId="0" applyFont="1" applyBorder="1" applyAlignment="1" applyProtection="1">
      <alignment vertical="center"/>
      <protection hidden="1"/>
    </xf>
    <xf numFmtId="0" fontId="1" fillId="0" borderId="2" xfId="0" applyFont="1" applyBorder="1" applyAlignment="1" applyProtection="1">
      <alignment vertical="center"/>
      <protection hidden="1"/>
    </xf>
    <xf numFmtId="4" fontId="10" fillId="0" borderId="9" xfId="0" applyNumberFormat="1" applyFont="1" applyBorder="1" applyAlignment="1" applyProtection="1">
      <alignment horizontal="center" vertical="center"/>
      <protection hidden="1"/>
    </xf>
    <xf numFmtId="0" fontId="3" fillId="0" borderId="24" xfId="0" applyFont="1" applyBorder="1" applyAlignment="1" applyProtection="1">
      <alignment horizontal="center" vertical="center"/>
      <protection hidden="1"/>
    </xf>
    <xf numFmtId="4" fontId="13" fillId="0" borderId="9" xfId="0" applyNumberFormat="1" applyFont="1" applyBorder="1" applyAlignment="1" applyProtection="1">
      <alignment horizontal="center" vertical="center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8" fillId="0" borderId="5" xfId="0" applyFont="1" applyBorder="1" applyAlignment="1" applyProtection="1">
      <alignment vertical="center"/>
      <protection hidden="1"/>
    </xf>
    <xf numFmtId="0" fontId="8" fillId="0" borderId="25" xfId="0" applyFont="1" applyBorder="1" applyAlignment="1" applyProtection="1">
      <alignment vertical="center" wrapText="1"/>
      <protection hidden="1"/>
    </xf>
    <xf numFmtId="0" fontId="8" fillId="0" borderId="0" xfId="0" applyFont="1" applyAlignment="1" applyProtection="1">
      <alignment vertical="center" wrapText="1"/>
      <protection hidden="1"/>
    </xf>
    <xf numFmtId="0" fontId="8" fillId="0" borderId="26" xfId="0" applyFont="1" applyBorder="1" applyAlignment="1" applyProtection="1">
      <alignment vertical="center" wrapText="1"/>
      <protection hidden="1"/>
    </xf>
    <xf numFmtId="0" fontId="8" fillId="0" borderId="6" xfId="0" applyFont="1" applyBorder="1" applyAlignment="1" applyProtection="1">
      <alignment vertical="center" wrapText="1"/>
      <protection hidden="1"/>
    </xf>
    <xf numFmtId="0" fontId="8" fillId="0" borderId="7" xfId="0" applyFont="1" applyBorder="1" applyAlignment="1" applyProtection="1">
      <alignment vertical="center" wrapText="1"/>
      <protection hidden="1"/>
    </xf>
    <xf numFmtId="0" fontId="8" fillId="0" borderId="8" xfId="0" applyFont="1" applyBorder="1" applyAlignment="1" applyProtection="1">
      <alignment vertical="center" wrapText="1"/>
      <protection hidden="1"/>
    </xf>
    <xf numFmtId="0" fontId="4" fillId="0" borderId="3" xfId="0" applyFont="1" applyBorder="1" applyAlignment="1" applyProtection="1">
      <alignment horizontal="center" vertical="top"/>
      <protection hidden="1"/>
    </xf>
    <xf numFmtId="0" fontId="4" fillId="0" borderId="4" xfId="0" applyFont="1" applyBorder="1" applyAlignment="1" applyProtection="1">
      <alignment horizontal="center" vertical="top"/>
      <protection hidden="1"/>
    </xf>
    <xf numFmtId="0" fontId="4" fillId="0" borderId="5" xfId="0" applyFont="1" applyBorder="1" applyAlignment="1" applyProtection="1">
      <alignment horizontal="center" vertical="top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9" fillId="0" borderId="5" xfId="0" applyFont="1" applyBorder="1" applyAlignment="1" applyProtection="1">
      <alignment horizontal="center" vertical="center"/>
      <protection hidden="1"/>
    </xf>
    <xf numFmtId="0" fontId="4" fillId="0" borderId="25" xfId="0" applyFont="1" applyBorder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26" xfId="0" applyFont="1" applyBorder="1" applyAlignment="1" applyProtection="1">
      <alignment horizontal="center" vertical="top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top"/>
      <protection hidden="1"/>
    </xf>
    <xf numFmtId="0" fontId="4" fillId="0" borderId="7" xfId="0" applyFont="1" applyBorder="1" applyAlignment="1" applyProtection="1">
      <alignment horizontal="center" vertical="top"/>
      <protection hidden="1"/>
    </xf>
    <xf numFmtId="0" fontId="4" fillId="0" borderId="8" xfId="0" applyFont="1" applyBorder="1" applyAlignment="1" applyProtection="1">
      <alignment horizontal="center" vertical="top"/>
      <protection hidden="1"/>
    </xf>
    <xf numFmtId="0" fontId="4" fillId="0" borderId="1" xfId="0" applyFont="1" applyBorder="1" applyAlignment="1" applyProtection="1">
      <alignment vertical="center"/>
      <protection hidden="1"/>
    </xf>
    <xf numFmtId="3" fontId="12" fillId="0" borderId="24" xfId="0" applyNumberFormat="1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14" fontId="0" fillId="0" borderId="0" xfId="0" applyNumberFormat="1" applyProtection="1">
      <protection hidden="1"/>
    </xf>
    <xf numFmtId="0" fontId="0" fillId="0" borderId="0" xfId="0" applyProtection="1">
      <protection hidden="1"/>
    </xf>
    <xf numFmtId="4" fontId="0" fillId="0" borderId="0" xfId="0" applyNumberFormat="1" applyProtection="1">
      <protection hidden="1"/>
    </xf>
    <xf numFmtId="10" fontId="0" fillId="0" borderId="0" xfId="0" applyNumberFormat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164" fontId="20" fillId="0" borderId="20" xfId="0" applyNumberFormat="1" applyFont="1" applyBorder="1" applyAlignment="1" applyProtection="1">
      <alignment horizontal="center" vertical="center"/>
      <protection hidden="1"/>
    </xf>
    <xf numFmtId="4" fontId="20" fillId="0" borderId="21" xfId="0" applyNumberFormat="1" applyFont="1" applyBorder="1" applyAlignment="1" applyProtection="1">
      <alignment horizontal="center" vertical="center"/>
      <protection hidden="1"/>
    </xf>
    <xf numFmtId="0" fontId="20" fillId="0" borderId="19" xfId="0" applyFont="1" applyBorder="1" applyAlignment="1" applyProtection="1">
      <alignment horizontal="center" vertical="center"/>
      <protection hidden="1"/>
    </xf>
    <xf numFmtId="164" fontId="20" fillId="0" borderId="22" xfId="0" applyNumberFormat="1" applyFont="1" applyBorder="1" applyAlignment="1" applyProtection="1">
      <alignment horizontal="center" vertical="center"/>
      <protection hidden="1"/>
    </xf>
    <xf numFmtId="4" fontId="20" fillId="0" borderId="23" xfId="0" applyNumberFormat="1" applyFont="1" applyBorder="1" applyAlignment="1" applyProtection="1">
      <alignment horizontal="center" vertical="center"/>
      <protection hidden="1"/>
    </xf>
    <xf numFmtId="164" fontId="20" fillId="0" borderId="23" xfId="0" applyNumberFormat="1" applyFont="1" applyBorder="1" applyAlignment="1" applyProtection="1">
      <alignment horizontal="center" vertical="center"/>
      <protection hidden="1"/>
    </xf>
    <xf numFmtId="164" fontId="19" fillId="0" borderId="0" xfId="0" applyNumberFormat="1" applyFont="1" applyAlignment="1" applyProtection="1">
      <alignment vertical="center"/>
      <protection hidden="1"/>
    </xf>
    <xf numFmtId="4" fontId="19" fillId="0" borderId="0" xfId="0" applyNumberFormat="1" applyFont="1" applyAlignment="1" applyProtection="1">
      <alignment vertical="center"/>
      <protection hidden="1"/>
    </xf>
    <xf numFmtId="4" fontId="19" fillId="0" borderId="0" xfId="0" applyNumberFormat="1" applyFont="1" applyProtection="1">
      <protection hidden="1"/>
    </xf>
    <xf numFmtId="164" fontId="19" fillId="0" borderId="16" xfId="0" applyNumberFormat="1" applyFont="1" applyBorder="1" applyAlignment="1" applyProtection="1">
      <alignment vertical="center"/>
      <protection hidden="1"/>
    </xf>
    <xf numFmtId="4" fontId="19" fillId="0" borderId="17" xfId="0" applyNumberFormat="1" applyFont="1" applyBorder="1" applyAlignment="1" applyProtection="1">
      <alignment vertical="center"/>
      <protection hidden="1"/>
    </xf>
    <xf numFmtId="0" fontId="19" fillId="0" borderId="19" xfId="0" applyFont="1" applyBorder="1" applyAlignment="1" applyProtection="1">
      <alignment vertical="center"/>
      <protection hidden="1"/>
    </xf>
    <xf numFmtId="164" fontId="19" fillId="0" borderId="8" xfId="0" applyNumberFormat="1" applyFont="1" applyBorder="1" applyAlignment="1" applyProtection="1">
      <alignment vertical="center"/>
      <protection hidden="1"/>
    </xf>
    <xf numFmtId="4" fontId="19" fillId="0" borderId="18" xfId="0" applyNumberFormat="1" applyFont="1" applyBorder="1" applyAlignment="1" applyProtection="1">
      <alignment vertical="center"/>
      <protection hidden="1"/>
    </xf>
    <xf numFmtId="164" fontId="19" fillId="0" borderId="18" xfId="0" applyNumberFormat="1" applyFont="1" applyBorder="1" applyAlignment="1" applyProtection="1">
      <alignment vertical="center"/>
      <protection hidden="1"/>
    </xf>
    <xf numFmtId="164" fontId="19" fillId="0" borderId="10" xfId="0" applyNumberFormat="1" applyFont="1" applyBorder="1" applyAlignment="1" applyProtection="1">
      <alignment vertical="center"/>
      <protection hidden="1"/>
    </xf>
    <xf numFmtId="4" fontId="19" fillId="0" borderId="11" xfId="0" applyNumberFormat="1" applyFont="1" applyBorder="1" applyAlignment="1" applyProtection="1">
      <alignment vertical="center"/>
      <protection hidden="1"/>
    </xf>
    <xf numFmtId="164" fontId="19" fillId="0" borderId="12" xfId="0" applyNumberFormat="1" applyFont="1" applyBorder="1" applyAlignment="1" applyProtection="1">
      <alignment vertical="center"/>
      <protection hidden="1"/>
    </xf>
    <xf numFmtId="4" fontId="19" fillId="0" borderId="13" xfId="0" applyNumberFormat="1" applyFont="1" applyBorder="1" applyAlignment="1" applyProtection="1">
      <alignment vertical="center"/>
      <protection hidden="1"/>
    </xf>
    <xf numFmtId="164" fontId="19" fillId="0" borderId="2" xfId="0" applyNumberFormat="1" applyFont="1" applyBorder="1" applyAlignment="1" applyProtection="1">
      <alignment vertical="center"/>
      <protection hidden="1"/>
    </xf>
    <xf numFmtId="4" fontId="19" fillId="0" borderId="9" xfId="0" applyNumberFormat="1" applyFont="1" applyBorder="1" applyAlignment="1" applyProtection="1">
      <alignment vertical="center"/>
      <protection hidden="1"/>
    </xf>
    <xf numFmtId="164" fontId="19" fillId="0" borderId="9" xfId="0" applyNumberFormat="1" applyFont="1" applyBorder="1" applyAlignment="1" applyProtection="1">
      <alignment vertical="center"/>
      <protection hidden="1"/>
    </xf>
    <xf numFmtId="164" fontId="19" fillId="0" borderId="14" xfId="0" applyNumberFormat="1" applyFont="1" applyBorder="1" applyAlignment="1" applyProtection="1">
      <alignment vertical="center"/>
      <protection hidden="1"/>
    </xf>
    <xf numFmtId="4" fontId="19" fillId="0" borderId="15" xfId="0" applyNumberFormat="1" applyFont="1" applyBorder="1" applyAlignment="1" applyProtection="1">
      <alignment vertical="center"/>
      <protection hidden="1"/>
    </xf>
    <xf numFmtId="14" fontId="19" fillId="0" borderId="0" xfId="0" applyNumberFormat="1" applyFont="1" applyAlignment="1" applyProtection="1">
      <alignment vertical="center"/>
      <protection hidden="1"/>
    </xf>
    <xf numFmtId="4" fontId="19" fillId="0" borderId="0" xfId="0" applyNumberFormat="1" applyFont="1" applyProtection="1">
      <protection locked="0"/>
    </xf>
    <xf numFmtId="4" fontId="19" fillId="0" borderId="2" xfId="0" applyNumberFormat="1" applyFont="1" applyBorder="1" applyAlignment="1" applyProtection="1">
      <alignment vertical="center"/>
      <protection hidden="1"/>
    </xf>
    <xf numFmtId="4" fontId="19" fillId="0" borderId="2" xfId="0" applyNumberFormat="1" applyFont="1" applyBorder="1" applyProtection="1">
      <protection hidden="1"/>
    </xf>
    <xf numFmtId="4" fontId="19" fillId="0" borderId="29" xfId="0" applyNumberFormat="1" applyFont="1" applyBorder="1" applyProtection="1">
      <protection hidden="1"/>
    </xf>
    <xf numFmtId="164" fontId="19" fillId="0" borderId="30" xfId="0" applyNumberFormat="1" applyFont="1" applyBorder="1" applyAlignment="1" applyProtection="1">
      <alignment vertical="center"/>
      <protection hidden="1"/>
    </xf>
    <xf numFmtId="164" fontId="19" fillId="0" borderId="31" xfId="0" applyNumberFormat="1" applyFont="1" applyBorder="1" applyAlignment="1" applyProtection="1">
      <alignment vertical="center"/>
      <protection hidden="1"/>
    </xf>
    <xf numFmtId="164" fontId="19" fillId="0" borderId="32" xfId="0" applyNumberFormat="1" applyFont="1" applyBorder="1" applyAlignment="1" applyProtection="1">
      <alignment vertical="center"/>
      <protection hidden="1"/>
    </xf>
    <xf numFmtId="4" fontId="19" fillId="0" borderId="8" xfId="0" applyNumberFormat="1" applyFont="1" applyBorder="1" applyAlignment="1" applyProtection="1">
      <alignment vertical="center"/>
      <protection hidden="1"/>
    </xf>
    <xf numFmtId="0" fontId="20" fillId="0" borderId="27" xfId="0" applyFont="1" applyBorder="1" applyAlignment="1" applyProtection="1">
      <alignment vertical="center"/>
      <protection hidden="1"/>
    </xf>
    <xf numFmtId="4" fontId="20" fillId="0" borderId="22" xfId="0" quotePrefix="1" applyNumberFormat="1" applyFont="1" applyBorder="1" applyAlignment="1" applyProtection="1">
      <alignment horizontal="left" vertical="center"/>
      <protection hidden="1"/>
    </xf>
    <xf numFmtId="4" fontId="20" fillId="0" borderId="23" xfId="0" quotePrefix="1" applyNumberFormat="1" applyFont="1" applyBorder="1" applyAlignment="1" applyProtection="1">
      <alignment horizontal="left" vertical="center"/>
      <protection locked="0"/>
    </xf>
    <xf numFmtId="4" fontId="20" fillId="0" borderId="21" xfId="0" quotePrefix="1" applyNumberFormat="1" applyFont="1" applyBorder="1" applyAlignment="1" applyProtection="1">
      <alignment horizontal="left" vertical="center"/>
      <protection hidden="1"/>
    </xf>
    <xf numFmtId="0" fontId="0" fillId="0" borderId="0" xfId="0" applyAlignment="1" applyProtection="1">
      <alignment vertical="center"/>
      <protection hidden="1"/>
    </xf>
    <xf numFmtId="14" fontId="1" fillId="2" borderId="27" xfId="0" applyNumberFormat="1" applyFont="1" applyFill="1" applyBorder="1" applyAlignment="1" applyProtection="1">
      <alignment vertical="center"/>
      <protection locked="0"/>
    </xf>
    <xf numFmtId="0" fontId="1" fillId="2" borderId="27" xfId="0" applyFont="1" applyFill="1" applyBorder="1" applyAlignment="1" applyProtection="1">
      <alignment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 applyProtection="1">
      <alignment horizontal="center" vertical="center"/>
      <protection locked="0"/>
    </xf>
    <xf numFmtId="0" fontId="8" fillId="2" borderId="8" xfId="0" applyFont="1" applyFill="1" applyBorder="1" applyAlignment="1" applyProtection="1">
      <alignment horizontal="center" vertical="center"/>
      <protection locked="0"/>
    </xf>
    <xf numFmtId="0" fontId="15" fillId="2" borderId="3" xfId="0" applyFont="1" applyFill="1" applyBorder="1" applyAlignment="1" applyProtection="1">
      <alignment horizontal="center" vertical="center"/>
      <protection locked="0"/>
    </xf>
    <xf numFmtId="0" fontId="15" fillId="2" borderId="4" xfId="0" applyFont="1" applyFill="1" applyBorder="1" applyAlignment="1" applyProtection="1">
      <alignment horizontal="center" vertical="center"/>
      <protection locked="0"/>
    </xf>
    <xf numFmtId="0" fontId="15" fillId="2" borderId="5" xfId="0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2" borderId="7" xfId="0" applyFont="1" applyFill="1" applyBorder="1" applyAlignment="1" applyProtection="1">
      <alignment horizontal="center" vertical="center"/>
      <protection locked="0"/>
    </xf>
    <xf numFmtId="0" fontId="15" fillId="2" borderId="8" xfId="0" applyFont="1" applyFill="1" applyBorder="1" applyAlignment="1" applyProtection="1">
      <alignment horizontal="center" vertical="center"/>
      <protection locked="0"/>
    </xf>
    <xf numFmtId="0" fontId="8" fillId="2" borderId="9" xfId="0" applyFont="1" applyFill="1" applyBorder="1" applyAlignment="1" applyProtection="1">
      <alignment horizontal="center" vertical="center"/>
      <protection locked="0"/>
    </xf>
    <xf numFmtId="3" fontId="8" fillId="2" borderId="3" xfId="0" quotePrefix="1" applyNumberFormat="1" applyFont="1" applyFill="1" applyBorder="1" applyAlignment="1" applyProtection="1">
      <alignment horizontal="center" vertical="center"/>
      <protection locked="0"/>
    </xf>
    <xf numFmtId="3" fontId="8" fillId="2" borderId="4" xfId="0" quotePrefix="1" applyNumberFormat="1" applyFont="1" applyFill="1" applyBorder="1" applyAlignment="1" applyProtection="1">
      <alignment horizontal="center" vertical="center"/>
      <protection locked="0"/>
    </xf>
    <xf numFmtId="3" fontId="8" fillId="2" borderId="5" xfId="0" quotePrefix="1" applyNumberFormat="1" applyFont="1" applyFill="1" applyBorder="1" applyAlignment="1" applyProtection="1">
      <alignment horizontal="center" vertical="center"/>
      <protection locked="0"/>
    </xf>
    <xf numFmtId="3" fontId="8" fillId="2" borderId="6" xfId="0" quotePrefix="1" applyNumberFormat="1" applyFont="1" applyFill="1" applyBorder="1" applyAlignment="1" applyProtection="1">
      <alignment horizontal="center" vertical="center"/>
      <protection locked="0"/>
    </xf>
    <xf numFmtId="3" fontId="8" fillId="2" borderId="7" xfId="0" quotePrefix="1" applyNumberFormat="1" applyFont="1" applyFill="1" applyBorder="1" applyAlignment="1" applyProtection="1">
      <alignment horizontal="center" vertical="center"/>
      <protection locked="0"/>
    </xf>
    <xf numFmtId="3" fontId="8" fillId="2" borderId="8" xfId="0" quotePrefix="1" applyNumberFormat="1" applyFont="1" applyFill="1" applyBorder="1" applyAlignment="1" applyProtection="1">
      <alignment horizontal="center" vertical="center"/>
      <protection locked="0"/>
    </xf>
    <xf numFmtId="166" fontId="8" fillId="2" borderId="9" xfId="0" applyNumberFormat="1" applyFont="1" applyFill="1" applyBorder="1" applyAlignment="1" applyProtection="1">
      <alignment horizontal="center" vertical="center"/>
      <protection locked="0"/>
    </xf>
    <xf numFmtId="3" fontId="8" fillId="2" borderId="1" xfId="0" applyNumberFormat="1" applyFont="1" applyFill="1" applyBorder="1" applyAlignment="1" applyProtection="1">
      <alignment horizontal="center" vertical="center"/>
      <protection locked="0"/>
    </xf>
    <xf numFmtId="3" fontId="8" fillId="2" borderId="24" xfId="0" applyNumberFormat="1" applyFont="1" applyFill="1" applyBorder="1" applyAlignment="1" applyProtection="1">
      <alignment horizontal="center" vertical="center"/>
      <protection locked="0"/>
    </xf>
    <xf numFmtId="3" fontId="8" fillId="2" borderId="2" xfId="0" applyNumberFormat="1" applyFont="1" applyFill="1" applyBorder="1" applyAlignment="1" applyProtection="1">
      <alignment horizontal="center" vertical="center"/>
      <protection locked="0"/>
    </xf>
    <xf numFmtId="0" fontId="8" fillId="2" borderId="9" xfId="0" applyFont="1" applyFill="1" applyBorder="1" applyAlignment="1" applyProtection="1">
      <alignment vertical="center"/>
      <protection locked="0"/>
    </xf>
    <xf numFmtId="0" fontId="8" fillId="2" borderId="9" xfId="0" applyFont="1" applyFill="1" applyBorder="1" applyAlignment="1" applyProtection="1">
      <alignment horizontal="center" vertical="center"/>
      <protection locked="0"/>
    </xf>
    <xf numFmtId="0" fontId="9" fillId="2" borderId="3" xfId="0" applyFont="1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 applyProtection="1">
      <alignment horizontal="center" vertical="center"/>
      <protection locked="0"/>
    </xf>
    <xf numFmtId="0" fontId="9" fillId="2" borderId="5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/>
      <protection locked="0"/>
    </xf>
    <xf numFmtId="0" fontId="9" fillId="2" borderId="7" xfId="0" applyFont="1" applyFill="1" applyBorder="1" applyAlignment="1" applyProtection="1">
      <alignment horizontal="center" vertical="center"/>
      <protection locked="0"/>
    </xf>
    <xf numFmtId="0" fontId="9" fillId="2" borderId="8" xfId="0" applyFont="1" applyFill="1" applyBorder="1" applyAlignment="1" applyProtection="1">
      <alignment horizontal="center" vertical="center"/>
      <protection locked="0"/>
    </xf>
    <xf numFmtId="165" fontId="9" fillId="2" borderId="6" xfId="0" applyNumberFormat="1" applyFont="1" applyFill="1" applyBorder="1" applyAlignment="1" applyProtection="1">
      <alignment horizontal="center" vertical="center"/>
      <protection locked="0"/>
    </xf>
    <xf numFmtId="165" fontId="9" fillId="2" borderId="8" xfId="0" applyNumberFormat="1" applyFont="1" applyFill="1" applyBorder="1" applyAlignment="1" applyProtection="1">
      <alignment horizontal="center" vertical="center"/>
      <protection locked="0"/>
    </xf>
    <xf numFmtId="3" fontId="12" fillId="2" borderId="6" xfId="0" applyNumberFormat="1" applyFont="1" applyFill="1" applyBorder="1" applyAlignment="1" applyProtection="1">
      <alignment horizontal="center" vertical="center"/>
      <protection locked="0"/>
    </xf>
    <xf numFmtId="3" fontId="12" fillId="2" borderId="8" xfId="0" applyNumberFormat="1" applyFont="1" applyFill="1" applyBorder="1" applyAlignment="1" applyProtection="1">
      <alignment horizontal="center" vertical="center"/>
      <protection locked="0"/>
    </xf>
    <xf numFmtId="4" fontId="19" fillId="2" borderId="18" xfId="0" applyNumberFormat="1" applyFont="1" applyFill="1" applyBorder="1" applyProtection="1">
      <protection locked="0"/>
    </xf>
    <xf numFmtId="4" fontId="19" fillId="2" borderId="9" xfId="0" applyNumberFormat="1" applyFont="1" applyFill="1" applyBorder="1" applyProtection="1">
      <protection locked="0"/>
    </xf>
    <xf numFmtId="4" fontId="19" fillId="2" borderId="28" xfId="0" applyNumberFormat="1" applyFont="1" applyFill="1" applyBorder="1" applyProtection="1">
      <protection locked="0"/>
    </xf>
  </cellXfs>
  <cellStyles count="1">
    <cellStyle name="Normal" xfId="0" builtinId="0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542925</xdr:colOff>
      <xdr:row>23</xdr:row>
      <xdr:rowOff>114300</xdr:rowOff>
    </xdr:to>
    <xdr:pic>
      <xdr:nvPicPr>
        <xdr:cNvPr id="1070" name="Picture 1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50" t="31332" r="2750" b="1500"/>
        <a:stretch>
          <a:fillRect/>
        </a:stretch>
      </xdr:blipFill>
      <xdr:spPr bwMode="auto">
        <a:xfrm>
          <a:off x="0" y="0"/>
          <a:ext cx="6972300" cy="383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23</xdr:row>
      <xdr:rowOff>104775</xdr:rowOff>
    </xdr:from>
    <xdr:to>
      <xdr:col>9</xdr:col>
      <xdr:colOff>533400</xdr:colOff>
      <xdr:row>45</xdr:row>
      <xdr:rowOff>123825</xdr:rowOff>
    </xdr:to>
    <xdr:pic>
      <xdr:nvPicPr>
        <xdr:cNvPr id="1071" name="Picture 2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75" t="33000" r="2750" b="4333"/>
        <a:stretch>
          <a:fillRect/>
        </a:stretch>
      </xdr:blipFill>
      <xdr:spPr bwMode="auto">
        <a:xfrm>
          <a:off x="0" y="3829050"/>
          <a:ext cx="6962775" cy="358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45</xdr:row>
      <xdr:rowOff>123825</xdr:rowOff>
    </xdr:from>
    <xdr:to>
      <xdr:col>9</xdr:col>
      <xdr:colOff>533400</xdr:colOff>
      <xdr:row>60</xdr:row>
      <xdr:rowOff>152400</xdr:rowOff>
    </xdr:to>
    <xdr:pic>
      <xdr:nvPicPr>
        <xdr:cNvPr id="1072" name="Picture 3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50" t="49667" r="2875" b="7333"/>
        <a:stretch>
          <a:fillRect/>
        </a:stretch>
      </xdr:blipFill>
      <xdr:spPr bwMode="auto">
        <a:xfrm>
          <a:off x="0" y="7410450"/>
          <a:ext cx="6962775" cy="2457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28575</xdr:rowOff>
    </xdr:from>
    <xdr:to>
      <xdr:col>34</xdr:col>
      <xdr:colOff>19050</xdr:colOff>
      <xdr:row>8</xdr:row>
      <xdr:rowOff>47625</xdr:rowOff>
    </xdr:to>
    <xdr:pic>
      <xdr:nvPicPr>
        <xdr:cNvPr id="49209" name="Picture 1">
          <a:extLst>
            <a:ext uri="{FF2B5EF4-FFF2-40B4-BE49-F238E27FC236}">
              <a16:creationId xmlns:a16="http://schemas.microsoft.com/office/drawing/2014/main" id="{00000000-0008-0000-0200-000039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50" t="45999" r="8624" b="42334"/>
        <a:stretch>
          <a:fillRect/>
        </a:stretch>
      </xdr:blipFill>
      <xdr:spPr bwMode="auto">
        <a:xfrm>
          <a:off x="152400" y="676275"/>
          <a:ext cx="59912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30</xdr:row>
      <xdr:rowOff>0</xdr:rowOff>
    </xdr:from>
    <xdr:to>
      <xdr:col>8</xdr:col>
      <xdr:colOff>0</xdr:colOff>
      <xdr:row>32</xdr:row>
      <xdr:rowOff>9525</xdr:rowOff>
    </xdr:to>
    <xdr:sp macro="" textlink="">
      <xdr:nvSpPr>
        <xdr:cNvPr id="49210" name="Line 2">
          <a:extLst>
            <a:ext uri="{FF2B5EF4-FFF2-40B4-BE49-F238E27FC236}">
              <a16:creationId xmlns:a16="http://schemas.microsoft.com/office/drawing/2014/main" id="{00000000-0008-0000-0200-00003AC00000}"/>
            </a:ext>
          </a:extLst>
        </xdr:cNvPr>
        <xdr:cNvSpPr>
          <a:spLocks noChangeShapeType="1"/>
        </xdr:cNvSpPr>
      </xdr:nvSpPr>
      <xdr:spPr bwMode="auto">
        <a:xfrm>
          <a:off x="152400" y="4476750"/>
          <a:ext cx="1266825" cy="200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0</xdr:colOff>
      <xdr:row>50</xdr:row>
      <xdr:rowOff>9525</xdr:rowOff>
    </xdr:from>
    <xdr:to>
      <xdr:col>38</xdr:col>
      <xdr:colOff>9525</xdr:colOff>
      <xdr:row>51</xdr:row>
      <xdr:rowOff>123825</xdr:rowOff>
    </xdr:to>
    <xdr:pic>
      <xdr:nvPicPr>
        <xdr:cNvPr id="49211" name="Picture 3">
          <a:extLst>
            <a:ext uri="{FF2B5EF4-FFF2-40B4-BE49-F238E27FC236}">
              <a16:creationId xmlns:a16="http://schemas.microsoft.com/office/drawing/2014/main" id="{00000000-0008-0000-0200-00003B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25" t="49667" r="3874" b="45999"/>
        <a:stretch>
          <a:fillRect/>
        </a:stretch>
      </xdr:blipFill>
      <xdr:spPr bwMode="auto">
        <a:xfrm>
          <a:off x="152400" y="8267700"/>
          <a:ext cx="67056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59</xdr:row>
      <xdr:rowOff>19050</xdr:rowOff>
    </xdr:from>
    <xdr:to>
      <xdr:col>38</xdr:col>
      <xdr:colOff>0</xdr:colOff>
      <xdr:row>61</xdr:row>
      <xdr:rowOff>76200</xdr:rowOff>
    </xdr:to>
    <xdr:pic>
      <xdr:nvPicPr>
        <xdr:cNvPr id="49212" name="Picture 4">
          <a:extLst>
            <a:ext uri="{FF2B5EF4-FFF2-40B4-BE49-F238E27FC236}">
              <a16:creationId xmlns:a16="http://schemas.microsoft.com/office/drawing/2014/main" id="{00000000-0008-0000-0200-00003CC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25" t="70334" r="3999" b="23000"/>
        <a:stretch>
          <a:fillRect/>
        </a:stretch>
      </xdr:blipFill>
      <xdr:spPr bwMode="auto">
        <a:xfrm>
          <a:off x="152400" y="9429750"/>
          <a:ext cx="66960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topLeftCell="A25" workbookViewId="0">
      <selection activeCell="A25" sqref="A1:XFD1048576"/>
    </sheetView>
  </sheetViews>
  <sheetFormatPr baseColWidth="10" defaultColWidth="10.6640625" defaultRowHeight="13.2" x14ac:dyDescent="0.25"/>
  <cols>
    <col min="1" max="16384" width="10.6640625" style="117"/>
  </cols>
  <sheetData/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359"/>
  <sheetViews>
    <sheetView showGridLines="0" workbookViewId="0">
      <selection activeCell="C2" sqref="C2:C355"/>
    </sheetView>
  </sheetViews>
  <sheetFormatPr baseColWidth="10" defaultColWidth="0" defaultRowHeight="12.75" customHeight="1" x14ac:dyDescent="0.3"/>
  <cols>
    <col min="1" max="1" width="9.5546875" style="79" customWidth="1"/>
    <col min="2" max="2" width="10.6640625" style="88" customWidth="1"/>
    <col min="3" max="3" width="10.6640625" style="105" customWidth="1"/>
    <col min="4" max="4" width="10.109375" style="87" customWidth="1"/>
    <col min="5" max="5" width="10.6640625" style="79" customWidth="1"/>
    <col min="6" max="11" width="10.6640625" style="79" hidden="1"/>
    <col min="12" max="12" width="9.6640625" style="86" hidden="1"/>
    <col min="13" max="13" width="9.6640625" style="87" hidden="1"/>
    <col min="14" max="14" width="2.6640625" style="79" hidden="1"/>
    <col min="15" max="15" width="9.6640625" style="86" hidden="1"/>
    <col min="16" max="16" width="9.6640625" style="87" hidden="1"/>
    <col min="17" max="17" width="2.6640625" style="79" hidden="1"/>
    <col min="18" max="18" width="9.6640625" style="86" hidden="1"/>
    <col min="19" max="19" width="9.6640625" style="87" hidden="1"/>
    <col min="20" max="20" width="2.6640625" style="79" hidden="1"/>
    <col min="21" max="21" width="9.6640625" style="86" hidden="1"/>
    <col min="22" max="22" width="9.6640625" style="87" hidden="1"/>
    <col min="23" max="23" width="2.6640625" style="79" hidden="1"/>
    <col min="24" max="24" width="9.6640625" style="86" hidden="1"/>
    <col min="25" max="25" width="8.6640625" style="87" hidden="1"/>
    <col min="26" max="53" width="10.6640625" style="79" hidden="1"/>
    <col min="54" max="16384" width="11.5546875" style="79" hidden="1"/>
  </cols>
  <sheetData>
    <row r="1" spans="1:53" ht="12.75" customHeight="1" thickBot="1" x14ac:dyDescent="0.3">
      <c r="A1" s="113" t="s">
        <v>32</v>
      </c>
      <c r="B1" s="114" t="s">
        <v>48</v>
      </c>
      <c r="C1" s="115" t="s">
        <v>49</v>
      </c>
      <c r="D1" s="116" t="s">
        <v>47</v>
      </c>
      <c r="X1" s="86" t="s">
        <v>32</v>
      </c>
      <c r="Y1" s="87" t="s">
        <v>33</v>
      </c>
    </row>
    <row r="2" spans="1:53" ht="12.75" customHeight="1" thickBot="1" x14ac:dyDescent="0.35">
      <c r="A2" s="111">
        <f>EOMONTH(BA7,1)</f>
        <v>35642</v>
      </c>
      <c r="B2" s="112">
        <v>0.01</v>
      </c>
      <c r="C2" s="155"/>
      <c r="D2" s="90">
        <f t="shared" ref="D2:D65" si="0">IF(OR(B2="",C2=0),B2,IF(C2&gt;B2*5,B2*5,C2))</f>
        <v>0.01</v>
      </c>
      <c r="L2" s="80" t="s">
        <v>32</v>
      </c>
      <c r="M2" s="81" t="s">
        <v>33</v>
      </c>
      <c r="N2" s="82"/>
      <c r="O2" s="83" t="s">
        <v>32</v>
      </c>
      <c r="P2" s="84" t="s">
        <v>33</v>
      </c>
      <c r="Q2" s="82"/>
      <c r="R2" s="85" t="s">
        <v>32</v>
      </c>
      <c r="S2" s="84" t="s">
        <v>33</v>
      </c>
      <c r="T2" s="82"/>
      <c r="U2" s="85" t="s">
        <v>32</v>
      </c>
      <c r="V2" s="81" t="s">
        <v>33</v>
      </c>
      <c r="BA2" s="86">
        <v>35461</v>
      </c>
    </row>
    <row r="3" spans="1:53" ht="12.75" customHeight="1" x14ac:dyDescent="0.3">
      <c r="A3" s="109">
        <f t="shared" ref="A3:A61" si="1">EOMONTH(A2,1)</f>
        <v>35673</v>
      </c>
      <c r="B3" s="106">
        <v>0.01</v>
      </c>
      <c r="C3" s="156"/>
      <c r="D3" s="98">
        <f t="shared" si="0"/>
        <v>0.01</v>
      </c>
      <c r="L3" s="89">
        <v>35461</v>
      </c>
      <c r="M3" s="90"/>
      <c r="N3" s="91"/>
      <c r="O3" s="92">
        <v>37315</v>
      </c>
      <c r="P3" s="93">
        <v>190.08</v>
      </c>
      <c r="Q3" s="91"/>
      <c r="R3" s="94">
        <v>39172</v>
      </c>
      <c r="S3" s="93">
        <v>512.33000000000004</v>
      </c>
      <c r="T3" s="91"/>
      <c r="U3" s="95">
        <v>41394</v>
      </c>
      <c r="V3" s="96">
        <v>2047.52</v>
      </c>
      <c r="BA3" s="86">
        <f>EOMONTH(BA2,1)</f>
        <v>35489</v>
      </c>
    </row>
    <row r="4" spans="1:53" ht="12.75" customHeight="1" x14ac:dyDescent="0.3">
      <c r="A4" s="109">
        <f t="shared" si="1"/>
        <v>35703</v>
      </c>
      <c r="B4" s="106">
        <v>0.01</v>
      </c>
      <c r="C4" s="156"/>
      <c r="D4" s="98">
        <f t="shared" si="0"/>
        <v>0.01</v>
      </c>
      <c r="L4" s="97">
        <v>35489</v>
      </c>
      <c r="M4" s="98"/>
      <c r="N4" s="91"/>
      <c r="O4" s="99">
        <v>37346</v>
      </c>
      <c r="P4" s="100">
        <v>190.08</v>
      </c>
      <c r="Q4" s="91"/>
      <c r="R4" s="101">
        <v>39202</v>
      </c>
      <c r="S4" s="100">
        <v>512.33000000000004</v>
      </c>
      <c r="T4" s="91"/>
      <c r="U4" s="97">
        <v>41425</v>
      </c>
      <c r="V4" s="98">
        <v>2457.02</v>
      </c>
      <c r="BA4" s="86">
        <f>EOMONTH(BA3,1)</f>
        <v>35520</v>
      </c>
    </row>
    <row r="5" spans="1:53" ht="12.75" customHeight="1" x14ac:dyDescent="0.3">
      <c r="A5" s="109">
        <f t="shared" si="1"/>
        <v>35734</v>
      </c>
      <c r="B5" s="106">
        <v>0.01</v>
      </c>
      <c r="C5" s="156"/>
      <c r="D5" s="98">
        <f t="shared" si="0"/>
        <v>0.01</v>
      </c>
      <c r="L5" s="97">
        <v>35520</v>
      </c>
      <c r="M5" s="98"/>
      <c r="N5" s="91"/>
      <c r="O5" s="99">
        <v>37376</v>
      </c>
      <c r="P5" s="100">
        <v>190.08</v>
      </c>
      <c r="Q5" s="91"/>
      <c r="R5" s="101">
        <v>39233</v>
      </c>
      <c r="S5" s="100">
        <v>614.79</v>
      </c>
      <c r="T5" s="91"/>
      <c r="U5" s="97">
        <v>41455</v>
      </c>
      <c r="V5" s="98">
        <v>2457.02</v>
      </c>
      <c r="BA5" s="86">
        <f>EOMONTH(BA4,1)</f>
        <v>35550</v>
      </c>
    </row>
    <row r="6" spans="1:53" ht="12.75" customHeight="1" x14ac:dyDescent="0.3">
      <c r="A6" s="109">
        <f t="shared" si="1"/>
        <v>35764</v>
      </c>
      <c r="B6" s="106">
        <v>0.01</v>
      </c>
      <c r="C6" s="156"/>
      <c r="D6" s="98">
        <f t="shared" si="0"/>
        <v>0.01</v>
      </c>
      <c r="L6" s="97">
        <v>35550</v>
      </c>
      <c r="M6" s="98"/>
      <c r="N6" s="91"/>
      <c r="O6" s="99">
        <v>37407</v>
      </c>
      <c r="P6" s="100">
        <v>247.1</v>
      </c>
      <c r="Q6" s="91"/>
      <c r="R6" s="101">
        <v>39263</v>
      </c>
      <c r="S6" s="100">
        <v>614.79</v>
      </c>
      <c r="T6" s="91"/>
      <c r="U6" s="97">
        <v>41486</v>
      </c>
      <c r="V6" s="98">
        <v>2457.02</v>
      </c>
      <c r="BA6" s="86">
        <f>EOMONTH(BA5,1)</f>
        <v>35581</v>
      </c>
    </row>
    <row r="7" spans="1:53" ht="12.75" customHeight="1" x14ac:dyDescent="0.3">
      <c r="A7" s="109">
        <f t="shared" si="1"/>
        <v>35795</v>
      </c>
      <c r="B7" s="106">
        <v>0.01</v>
      </c>
      <c r="C7" s="156"/>
      <c r="D7" s="98">
        <f t="shared" si="0"/>
        <v>0.01</v>
      </c>
      <c r="L7" s="97">
        <v>35581</v>
      </c>
      <c r="M7" s="98"/>
      <c r="N7" s="91"/>
      <c r="O7" s="99">
        <v>37437</v>
      </c>
      <c r="P7" s="100">
        <v>247.1</v>
      </c>
      <c r="Q7" s="91"/>
      <c r="R7" s="101">
        <v>39294</v>
      </c>
      <c r="S7" s="100">
        <v>614.79</v>
      </c>
      <c r="T7" s="91"/>
      <c r="U7" s="97">
        <v>41517</v>
      </c>
      <c r="V7" s="98">
        <v>2457.02</v>
      </c>
      <c r="BA7" s="86">
        <f>EOMONTH(BA6,1)</f>
        <v>35611</v>
      </c>
    </row>
    <row r="8" spans="1:53" ht="12.75" customHeight="1" x14ac:dyDescent="0.3">
      <c r="A8" s="109">
        <f t="shared" si="1"/>
        <v>35826</v>
      </c>
      <c r="B8" s="106">
        <v>0.01</v>
      </c>
      <c r="C8" s="156"/>
      <c r="D8" s="98">
        <f t="shared" si="0"/>
        <v>0.01</v>
      </c>
      <c r="L8" s="97">
        <v>35611</v>
      </c>
      <c r="M8" s="98"/>
      <c r="N8" s="91"/>
      <c r="O8" s="99">
        <v>37468</v>
      </c>
      <c r="P8" s="100">
        <v>247.1</v>
      </c>
      <c r="Q8" s="91"/>
      <c r="R8" s="101">
        <v>39325</v>
      </c>
      <c r="S8" s="100">
        <v>614.79</v>
      </c>
      <c r="T8" s="91"/>
      <c r="U8" s="97">
        <v>41547</v>
      </c>
      <c r="V8" s="98"/>
    </row>
    <row r="9" spans="1:53" ht="12.75" customHeight="1" x14ac:dyDescent="0.3">
      <c r="A9" s="109">
        <f t="shared" si="1"/>
        <v>35854</v>
      </c>
      <c r="B9" s="106">
        <v>0.01</v>
      </c>
      <c r="C9" s="156"/>
      <c r="D9" s="98">
        <f t="shared" si="0"/>
        <v>0.01</v>
      </c>
      <c r="L9" s="97">
        <v>35642</v>
      </c>
      <c r="M9" s="98">
        <v>100</v>
      </c>
      <c r="N9" s="91"/>
      <c r="O9" s="99">
        <v>37499</v>
      </c>
      <c r="P9" s="100">
        <v>247.1</v>
      </c>
      <c r="Q9" s="91"/>
      <c r="R9" s="101">
        <v>39355</v>
      </c>
      <c r="S9" s="100">
        <v>614.79</v>
      </c>
      <c r="T9" s="91"/>
      <c r="U9" s="97">
        <v>41578</v>
      </c>
      <c r="V9" s="98"/>
    </row>
    <row r="10" spans="1:53" ht="12.75" customHeight="1" x14ac:dyDescent="0.3">
      <c r="A10" s="109">
        <f t="shared" si="1"/>
        <v>35885</v>
      </c>
      <c r="B10" s="106">
        <v>0.01</v>
      </c>
      <c r="C10" s="156"/>
      <c r="D10" s="98">
        <f t="shared" si="0"/>
        <v>0.01</v>
      </c>
      <c r="L10" s="97">
        <v>35673</v>
      </c>
      <c r="M10" s="98">
        <v>100</v>
      </c>
      <c r="N10" s="91"/>
      <c r="O10" s="99">
        <v>37529</v>
      </c>
      <c r="P10" s="100">
        <v>247.1</v>
      </c>
      <c r="Q10" s="91"/>
      <c r="R10" s="101">
        <v>39386</v>
      </c>
      <c r="S10" s="100">
        <v>614.79</v>
      </c>
      <c r="T10" s="91"/>
      <c r="U10" s="97">
        <v>41608</v>
      </c>
      <c r="V10" s="98"/>
    </row>
    <row r="11" spans="1:53" ht="12.75" customHeight="1" x14ac:dyDescent="0.3">
      <c r="A11" s="109">
        <f t="shared" si="1"/>
        <v>35915</v>
      </c>
      <c r="B11" s="106">
        <v>0.01</v>
      </c>
      <c r="C11" s="156"/>
      <c r="D11" s="98">
        <f t="shared" si="0"/>
        <v>0.01</v>
      </c>
      <c r="L11" s="97">
        <v>35703</v>
      </c>
      <c r="M11" s="98">
        <v>100</v>
      </c>
      <c r="N11" s="91"/>
      <c r="O11" s="99">
        <v>37560</v>
      </c>
      <c r="P11" s="100">
        <v>247.1</v>
      </c>
      <c r="Q11" s="91"/>
      <c r="R11" s="101">
        <v>39416</v>
      </c>
      <c r="S11" s="100">
        <v>614.79</v>
      </c>
      <c r="T11" s="91"/>
      <c r="U11" s="97">
        <v>41639</v>
      </c>
      <c r="V11" s="98"/>
    </row>
    <row r="12" spans="1:53" ht="12.75" customHeight="1" x14ac:dyDescent="0.3">
      <c r="A12" s="109">
        <f t="shared" si="1"/>
        <v>35946</v>
      </c>
      <c r="B12" s="106">
        <v>0.01</v>
      </c>
      <c r="C12" s="156"/>
      <c r="D12" s="98">
        <f t="shared" si="0"/>
        <v>0.01</v>
      </c>
      <c r="L12" s="97">
        <v>35734</v>
      </c>
      <c r="M12" s="98">
        <v>100</v>
      </c>
      <c r="N12" s="91"/>
      <c r="O12" s="99">
        <v>37590</v>
      </c>
      <c r="P12" s="100">
        <v>247.1</v>
      </c>
      <c r="Q12" s="91"/>
      <c r="R12" s="101">
        <v>39447</v>
      </c>
      <c r="S12" s="100">
        <v>614.79</v>
      </c>
      <c r="T12" s="91"/>
      <c r="U12" s="97"/>
      <c r="V12" s="98"/>
    </row>
    <row r="13" spans="1:53" ht="12.75" customHeight="1" x14ac:dyDescent="0.3">
      <c r="A13" s="109">
        <f t="shared" si="1"/>
        <v>35976</v>
      </c>
      <c r="B13" s="106">
        <v>0.01</v>
      </c>
      <c r="C13" s="156"/>
      <c r="D13" s="98">
        <f t="shared" si="0"/>
        <v>0.01</v>
      </c>
      <c r="L13" s="97">
        <v>35764</v>
      </c>
      <c r="M13" s="98">
        <v>100</v>
      </c>
      <c r="N13" s="91"/>
      <c r="O13" s="99">
        <v>37621</v>
      </c>
      <c r="P13" s="100">
        <v>247.1</v>
      </c>
      <c r="Q13" s="91"/>
      <c r="R13" s="101">
        <v>39478</v>
      </c>
      <c r="S13" s="100">
        <v>614.79</v>
      </c>
      <c r="T13" s="91"/>
      <c r="U13" s="97"/>
      <c r="V13" s="98"/>
    </row>
    <row r="14" spans="1:53" ht="12.75" customHeight="1" x14ac:dyDescent="0.3">
      <c r="A14" s="109">
        <f t="shared" si="1"/>
        <v>36007</v>
      </c>
      <c r="B14" s="106">
        <v>0.01</v>
      </c>
      <c r="C14" s="156"/>
      <c r="D14" s="98">
        <f t="shared" si="0"/>
        <v>0.01</v>
      </c>
      <c r="L14" s="97">
        <v>35795</v>
      </c>
      <c r="M14" s="98">
        <v>100</v>
      </c>
      <c r="N14" s="91"/>
      <c r="O14" s="99">
        <v>37652</v>
      </c>
      <c r="P14" s="100">
        <v>247.1</v>
      </c>
      <c r="Q14" s="91"/>
      <c r="R14" s="101">
        <v>39507</v>
      </c>
      <c r="S14" s="100">
        <v>614.79</v>
      </c>
      <c r="T14" s="91"/>
      <c r="U14" s="97"/>
      <c r="V14" s="98"/>
    </row>
    <row r="15" spans="1:53" ht="12.75" customHeight="1" x14ac:dyDescent="0.3">
      <c r="A15" s="109">
        <f t="shared" si="1"/>
        <v>36038</v>
      </c>
      <c r="B15" s="106">
        <v>0.01</v>
      </c>
      <c r="C15" s="156"/>
      <c r="D15" s="98">
        <f t="shared" si="0"/>
        <v>0.01</v>
      </c>
      <c r="L15" s="97">
        <v>35826</v>
      </c>
      <c r="M15" s="98">
        <v>100</v>
      </c>
      <c r="N15" s="91"/>
      <c r="O15" s="99">
        <v>37680</v>
      </c>
      <c r="P15" s="100">
        <v>247.1</v>
      </c>
      <c r="Q15" s="91"/>
      <c r="R15" s="101">
        <v>39538</v>
      </c>
      <c r="S15" s="100">
        <v>614.79</v>
      </c>
      <c r="T15" s="91"/>
      <c r="U15" s="97"/>
      <c r="V15" s="98"/>
    </row>
    <row r="16" spans="1:53" ht="12.75" customHeight="1" x14ac:dyDescent="0.3">
      <c r="A16" s="109">
        <f t="shared" si="1"/>
        <v>36068</v>
      </c>
      <c r="B16" s="106">
        <v>0.01</v>
      </c>
      <c r="C16" s="156"/>
      <c r="D16" s="98">
        <f t="shared" si="0"/>
        <v>0.01</v>
      </c>
      <c r="L16" s="97">
        <v>35854</v>
      </c>
      <c r="M16" s="98">
        <v>100</v>
      </c>
      <c r="N16" s="91"/>
      <c r="O16" s="99">
        <v>37711</v>
      </c>
      <c r="P16" s="100">
        <v>247.1</v>
      </c>
      <c r="Q16" s="91"/>
      <c r="R16" s="101">
        <v>39568</v>
      </c>
      <c r="S16" s="100">
        <v>614.79</v>
      </c>
      <c r="T16" s="91"/>
      <c r="U16" s="97"/>
      <c r="V16" s="98"/>
    </row>
    <row r="17" spans="1:22" ht="12.75" customHeight="1" x14ac:dyDescent="0.3">
      <c r="A17" s="109">
        <f t="shared" si="1"/>
        <v>36099</v>
      </c>
      <c r="B17" s="106">
        <v>0.01</v>
      </c>
      <c r="C17" s="156"/>
      <c r="D17" s="98">
        <f t="shared" si="0"/>
        <v>0.01</v>
      </c>
      <c r="L17" s="97">
        <v>35885</v>
      </c>
      <c r="M17" s="98">
        <v>100</v>
      </c>
      <c r="N17" s="91"/>
      <c r="O17" s="99">
        <v>37741</v>
      </c>
      <c r="P17" s="100">
        <v>247.1</v>
      </c>
      <c r="Q17" s="91"/>
      <c r="R17" s="101">
        <v>39599</v>
      </c>
      <c r="S17" s="100">
        <v>799.23</v>
      </c>
      <c r="T17" s="91"/>
      <c r="U17" s="97"/>
      <c r="V17" s="98"/>
    </row>
    <row r="18" spans="1:22" ht="12.75" customHeight="1" x14ac:dyDescent="0.3">
      <c r="A18" s="109">
        <f t="shared" si="1"/>
        <v>36129</v>
      </c>
      <c r="B18" s="106">
        <v>0.01</v>
      </c>
      <c r="C18" s="156"/>
      <c r="D18" s="98">
        <f t="shared" si="0"/>
        <v>0.01</v>
      </c>
      <c r="L18" s="97">
        <v>35915</v>
      </c>
      <c r="M18" s="98">
        <v>100</v>
      </c>
      <c r="N18" s="91"/>
      <c r="O18" s="99">
        <v>37772</v>
      </c>
      <c r="P18" s="100">
        <v>321.24</v>
      </c>
      <c r="Q18" s="91"/>
      <c r="R18" s="101">
        <v>39629</v>
      </c>
      <c r="S18" s="100">
        <v>799.23</v>
      </c>
      <c r="T18" s="91"/>
      <c r="U18" s="97"/>
      <c r="V18" s="98"/>
    </row>
    <row r="19" spans="1:22" ht="12.75" customHeight="1" x14ac:dyDescent="0.3">
      <c r="A19" s="109">
        <f t="shared" si="1"/>
        <v>36160</v>
      </c>
      <c r="B19" s="106">
        <v>0.01</v>
      </c>
      <c r="C19" s="156"/>
      <c r="D19" s="98">
        <f t="shared" si="0"/>
        <v>0.01</v>
      </c>
      <c r="L19" s="97">
        <v>35946</v>
      </c>
      <c r="M19" s="98">
        <v>120</v>
      </c>
      <c r="N19" s="91"/>
      <c r="O19" s="99">
        <v>37802</v>
      </c>
      <c r="P19" s="100">
        <v>321.24</v>
      </c>
      <c r="Q19" s="91"/>
      <c r="R19" s="101">
        <v>39660</v>
      </c>
      <c r="S19" s="100">
        <v>799.23</v>
      </c>
      <c r="T19" s="91"/>
      <c r="U19" s="97"/>
      <c r="V19" s="98"/>
    </row>
    <row r="20" spans="1:22" ht="12.75" customHeight="1" x14ac:dyDescent="0.3">
      <c r="A20" s="109">
        <f t="shared" si="1"/>
        <v>36191</v>
      </c>
      <c r="B20" s="106">
        <v>0.01</v>
      </c>
      <c r="C20" s="156"/>
      <c r="D20" s="98">
        <f t="shared" si="0"/>
        <v>0.01</v>
      </c>
      <c r="L20" s="97">
        <v>35976</v>
      </c>
      <c r="M20" s="98">
        <v>120</v>
      </c>
      <c r="N20" s="91"/>
      <c r="O20" s="99">
        <v>37833</v>
      </c>
      <c r="P20" s="100">
        <v>321.24</v>
      </c>
      <c r="Q20" s="91"/>
      <c r="R20" s="101">
        <v>39691</v>
      </c>
      <c r="S20" s="100">
        <v>799.23</v>
      </c>
      <c r="T20" s="91"/>
      <c r="U20" s="97"/>
      <c r="V20" s="98"/>
    </row>
    <row r="21" spans="1:22" ht="12.75" customHeight="1" x14ac:dyDescent="0.3">
      <c r="A21" s="109">
        <f t="shared" si="1"/>
        <v>36219</v>
      </c>
      <c r="B21" s="106">
        <v>0.01</v>
      </c>
      <c r="C21" s="156"/>
      <c r="D21" s="98">
        <f t="shared" si="0"/>
        <v>0.01</v>
      </c>
      <c r="L21" s="97">
        <v>36007</v>
      </c>
      <c r="M21" s="98">
        <v>120</v>
      </c>
      <c r="N21" s="91"/>
      <c r="O21" s="99">
        <v>37864</v>
      </c>
      <c r="P21" s="100">
        <v>321.24</v>
      </c>
      <c r="Q21" s="91"/>
      <c r="R21" s="101">
        <v>39721</v>
      </c>
      <c r="S21" s="100">
        <v>799.23</v>
      </c>
      <c r="T21" s="91"/>
      <c r="U21" s="97"/>
      <c r="V21" s="98"/>
    </row>
    <row r="22" spans="1:22" ht="12.75" customHeight="1" x14ac:dyDescent="0.3">
      <c r="A22" s="109">
        <f t="shared" si="1"/>
        <v>36250</v>
      </c>
      <c r="B22" s="106">
        <v>0.01</v>
      </c>
      <c r="C22" s="156"/>
      <c r="D22" s="98">
        <f t="shared" si="0"/>
        <v>0.01</v>
      </c>
      <c r="L22" s="97">
        <v>36038</v>
      </c>
      <c r="M22" s="98">
        <v>120</v>
      </c>
      <c r="N22" s="91"/>
      <c r="O22" s="99">
        <v>37894</v>
      </c>
      <c r="P22" s="100">
        <v>321.24</v>
      </c>
      <c r="Q22" s="91"/>
      <c r="R22" s="101">
        <v>39752</v>
      </c>
      <c r="S22" s="100">
        <v>799.23</v>
      </c>
      <c r="T22" s="91"/>
      <c r="U22" s="97"/>
      <c r="V22" s="98"/>
    </row>
    <row r="23" spans="1:22" ht="12.75" customHeight="1" x14ac:dyDescent="0.3">
      <c r="A23" s="109">
        <f t="shared" si="1"/>
        <v>36280</v>
      </c>
      <c r="B23" s="106">
        <v>0.01</v>
      </c>
      <c r="C23" s="156"/>
      <c r="D23" s="98">
        <f t="shared" si="0"/>
        <v>0.01</v>
      </c>
      <c r="L23" s="97">
        <v>36068</v>
      </c>
      <c r="M23" s="98">
        <v>120</v>
      </c>
      <c r="N23" s="91"/>
      <c r="O23" s="99">
        <v>37925</v>
      </c>
      <c r="P23" s="100">
        <v>321.24</v>
      </c>
      <c r="Q23" s="91"/>
      <c r="R23" s="101">
        <v>39782</v>
      </c>
      <c r="S23" s="100">
        <v>799.23</v>
      </c>
      <c r="T23" s="91"/>
      <c r="U23" s="97"/>
      <c r="V23" s="98"/>
    </row>
    <row r="24" spans="1:22" ht="12.75" customHeight="1" x14ac:dyDescent="0.3">
      <c r="A24" s="109">
        <f t="shared" si="1"/>
        <v>36311</v>
      </c>
      <c r="B24" s="106">
        <v>0.01</v>
      </c>
      <c r="C24" s="156"/>
      <c r="D24" s="98">
        <f t="shared" si="0"/>
        <v>0.01</v>
      </c>
      <c r="L24" s="97">
        <v>36099</v>
      </c>
      <c r="M24" s="98">
        <v>120</v>
      </c>
      <c r="N24" s="91"/>
      <c r="O24" s="99">
        <v>37955</v>
      </c>
      <c r="P24" s="100">
        <v>321.24</v>
      </c>
      <c r="Q24" s="91"/>
      <c r="R24" s="101">
        <v>39813</v>
      </c>
      <c r="S24" s="100">
        <v>799.23</v>
      </c>
      <c r="T24" s="91"/>
      <c r="U24" s="97"/>
      <c r="V24" s="98"/>
    </row>
    <row r="25" spans="1:22" ht="12.75" customHeight="1" x14ac:dyDescent="0.3">
      <c r="A25" s="109">
        <f t="shared" si="1"/>
        <v>36341</v>
      </c>
      <c r="B25" s="106">
        <v>0.01</v>
      </c>
      <c r="C25" s="156"/>
      <c r="D25" s="98">
        <f t="shared" si="0"/>
        <v>0.01</v>
      </c>
      <c r="L25" s="97">
        <v>36129</v>
      </c>
      <c r="M25" s="98">
        <v>120</v>
      </c>
      <c r="N25" s="91"/>
      <c r="O25" s="99">
        <v>37986</v>
      </c>
      <c r="P25" s="100">
        <v>321.24</v>
      </c>
      <c r="Q25" s="91"/>
      <c r="R25" s="101">
        <v>39844</v>
      </c>
      <c r="S25" s="100">
        <v>799.23</v>
      </c>
      <c r="T25" s="91"/>
      <c r="U25" s="97"/>
      <c r="V25" s="98"/>
    </row>
    <row r="26" spans="1:22" ht="12.75" customHeight="1" x14ac:dyDescent="0.3">
      <c r="A26" s="109">
        <f t="shared" si="1"/>
        <v>36372</v>
      </c>
      <c r="B26" s="106">
        <v>0.01</v>
      </c>
      <c r="C26" s="156"/>
      <c r="D26" s="98">
        <f t="shared" si="0"/>
        <v>0.01</v>
      </c>
      <c r="L26" s="97">
        <v>36160</v>
      </c>
      <c r="M26" s="98">
        <v>120</v>
      </c>
      <c r="N26" s="91"/>
      <c r="O26" s="99">
        <v>38017</v>
      </c>
      <c r="P26" s="100">
        <v>321.24</v>
      </c>
      <c r="Q26" s="91"/>
      <c r="R26" s="101">
        <v>39872</v>
      </c>
      <c r="S26" s="100">
        <v>799.23</v>
      </c>
      <c r="T26" s="91"/>
      <c r="U26" s="97"/>
      <c r="V26" s="98"/>
    </row>
    <row r="27" spans="1:22" ht="12.75" customHeight="1" x14ac:dyDescent="0.3">
      <c r="A27" s="109">
        <f t="shared" si="1"/>
        <v>36403</v>
      </c>
      <c r="B27" s="106">
        <v>0.01</v>
      </c>
      <c r="C27" s="156"/>
      <c r="D27" s="98">
        <f t="shared" si="0"/>
        <v>0.01</v>
      </c>
      <c r="L27" s="97">
        <v>36191</v>
      </c>
      <c r="M27" s="98">
        <v>120</v>
      </c>
      <c r="N27" s="91"/>
      <c r="O27" s="99">
        <v>38046</v>
      </c>
      <c r="P27" s="100">
        <v>321.24</v>
      </c>
      <c r="Q27" s="91"/>
      <c r="R27" s="101">
        <v>39903</v>
      </c>
      <c r="S27" s="100">
        <v>799.23</v>
      </c>
      <c r="T27" s="91"/>
      <c r="U27" s="97"/>
      <c r="V27" s="98"/>
    </row>
    <row r="28" spans="1:22" ht="12.75" customHeight="1" x14ac:dyDescent="0.3">
      <c r="A28" s="109">
        <f t="shared" si="1"/>
        <v>36433</v>
      </c>
      <c r="B28" s="106">
        <v>0.01</v>
      </c>
      <c r="C28" s="156"/>
      <c r="D28" s="98">
        <f t="shared" si="0"/>
        <v>0.01</v>
      </c>
      <c r="L28" s="97">
        <v>36219</v>
      </c>
      <c r="M28" s="98">
        <v>120</v>
      </c>
      <c r="N28" s="91"/>
      <c r="O28" s="99">
        <v>38077</v>
      </c>
      <c r="P28" s="100">
        <v>321.24</v>
      </c>
      <c r="Q28" s="91"/>
      <c r="R28" s="101">
        <v>39933</v>
      </c>
      <c r="S28" s="100">
        <v>799.23</v>
      </c>
      <c r="T28" s="91"/>
      <c r="U28" s="97"/>
      <c r="V28" s="98"/>
    </row>
    <row r="29" spans="1:22" ht="12.75" customHeight="1" x14ac:dyDescent="0.3">
      <c r="A29" s="109">
        <f t="shared" si="1"/>
        <v>36464</v>
      </c>
      <c r="B29" s="106">
        <v>0.01</v>
      </c>
      <c r="C29" s="156"/>
      <c r="D29" s="98">
        <f t="shared" si="0"/>
        <v>0.01</v>
      </c>
      <c r="L29" s="97">
        <v>36250</v>
      </c>
      <c r="M29" s="98">
        <v>120</v>
      </c>
      <c r="N29" s="91"/>
      <c r="O29" s="99">
        <v>38107</v>
      </c>
      <c r="P29" s="100">
        <v>321.24</v>
      </c>
      <c r="Q29" s="91"/>
      <c r="R29" s="101">
        <v>39964</v>
      </c>
      <c r="S29" s="100">
        <v>879.15</v>
      </c>
      <c r="T29" s="91"/>
      <c r="U29" s="97"/>
      <c r="V29" s="98"/>
    </row>
    <row r="30" spans="1:22" ht="12.75" customHeight="1" x14ac:dyDescent="0.3">
      <c r="A30" s="109">
        <f t="shared" si="1"/>
        <v>36494</v>
      </c>
      <c r="B30" s="106">
        <v>0.01</v>
      </c>
      <c r="C30" s="156"/>
      <c r="D30" s="98">
        <f t="shared" si="0"/>
        <v>0.01</v>
      </c>
      <c r="L30" s="97">
        <v>36280</v>
      </c>
      <c r="M30" s="98">
        <v>120</v>
      </c>
      <c r="N30" s="91"/>
      <c r="O30" s="99">
        <v>38138</v>
      </c>
      <c r="P30" s="100">
        <v>405</v>
      </c>
      <c r="Q30" s="91"/>
      <c r="R30" s="101">
        <v>39994</v>
      </c>
      <c r="S30" s="100">
        <v>879.15</v>
      </c>
      <c r="T30" s="91"/>
      <c r="U30" s="97"/>
      <c r="V30" s="98"/>
    </row>
    <row r="31" spans="1:22" ht="12.75" customHeight="1" x14ac:dyDescent="0.3">
      <c r="A31" s="109">
        <f t="shared" si="1"/>
        <v>36525</v>
      </c>
      <c r="B31" s="106">
        <v>0.01</v>
      </c>
      <c r="C31" s="156"/>
      <c r="D31" s="98">
        <f t="shared" si="0"/>
        <v>0.01</v>
      </c>
      <c r="L31" s="97">
        <v>36311</v>
      </c>
      <c r="M31" s="98">
        <v>144</v>
      </c>
      <c r="N31" s="91"/>
      <c r="O31" s="99">
        <v>38168</v>
      </c>
      <c r="P31" s="100">
        <v>405</v>
      </c>
      <c r="Q31" s="91"/>
      <c r="R31" s="101">
        <v>40025</v>
      </c>
      <c r="S31" s="100">
        <v>879.15</v>
      </c>
      <c r="T31" s="91"/>
      <c r="U31" s="97"/>
      <c r="V31" s="98"/>
    </row>
    <row r="32" spans="1:22" ht="12.75" customHeight="1" x14ac:dyDescent="0.3">
      <c r="A32" s="109">
        <f t="shared" si="1"/>
        <v>36556</v>
      </c>
      <c r="B32" s="106">
        <v>0.01</v>
      </c>
      <c r="C32" s="156"/>
      <c r="D32" s="98">
        <f t="shared" si="0"/>
        <v>0.01</v>
      </c>
      <c r="L32" s="97">
        <v>36341</v>
      </c>
      <c r="M32" s="98">
        <v>144</v>
      </c>
      <c r="N32" s="91"/>
      <c r="O32" s="99">
        <v>38199</v>
      </c>
      <c r="P32" s="100">
        <v>405</v>
      </c>
      <c r="Q32" s="91"/>
      <c r="R32" s="101">
        <v>40056</v>
      </c>
      <c r="S32" s="100">
        <v>879.15</v>
      </c>
      <c r="T32" s="91"/>
      <c r="U32" s="97"/>
      <c r="V32" s="98"/>
    </row>
    <row r="33" spans="1:22" ht="12.75" customHeight="1" x14ac:dyDescent="0.3">
      <c r="A33" s="109">
        <f t="shared" si="1"/>
        <v>36585</v>
      </c>
      <c r="B33" s="106">
        <v>0.01</v>
      </c>
      <c r="C33" s="156"/>
      <c r="D33" s="98">
        <f t="shared" si="0"/>
        <v>0.01</v>
      </c>
      <c r="L33" s="97">
        <v>36372</v>
      </c>
      <c r="M33" s="98">
        <v>144</v>
      </c>
      <c r="N33" s="91"/>
      <c r="O33" s="99">
        <v>38230</v>
      </c>
      <c r="P33" s="100">
        <v>405</v>
      </c>
      <c r="Q33" s="91"/>
      <c r="R33" s="101">
        <v>40086</v>
      </c>
      <c r="S33" s="100">
        <v>959.08</v>
      </c>
      <c r="T33" s="91"/>
      <c r="U33" s="97"/>
      <c r="V33" s="98"/>
    </row>
    <row r="34" spans="1:22" ht="12.75" customHeight="1" x14ac:dyDescent="0.3">
      <c r="A34" s="109">
        <f t="shared" si="1"/>
        <v>36616</v>
      </c>
      <c r="B34" s="106">
        <v>0.01</v>
      </c>
      <c r="C34" s="156"/>
      <c r="D34" s="98">
        <f t="shared" si="0"/>
        <v>0.01</v>
      </c>
      <c r="L34" s="97">
        <v>36403</v>
      </c>
      <c r="M34" s="98">
        <v>144</v>
      </c>
      <c r="N34" s="91"/>
      <c r="O34" s="99">
        <v>38260</v>
      </c>
      <c r="P34" s="100">
        <v>405</v>
      </c>
      <c r="Q34" s="91"/>
      <c r="R34" s="101">
        <v>40117</v>
      </c>
      <c r="S34" s="100">
        <v>959.08</v>
      </c>
      <c r="T34" s="91"/>
      <c r="U34" s="97"/>
      <c r="V34" s="98"/>
    </row>
    <row r="35" spans="1:22" ht="12.75" customHeight="1" x14ac:dyDescent="0.3">
      <c r="A35" s="109">
        <f t="shared" si="1"/>
        <v>36646</v>
      </c>
      <c r="B35" s="106">
        <v>0.01</v>
      </c>
      <c r="C35" s="156"/>
      <c r="D35" s="98">
        <f t="shared" si="0"/>
        <v>0.01</v>
      </c>
      <c r="L35" s="97">
        <v>36433</v>
      </c>
      <c r="M35" s="98">
        <v>144</v>
      </c>
      <c r="N35" s="91"/>
      <c r="O35" s="99">
        <v>38291</v>
      </c>
      <c r="P35" s="100">
        <v>405</v>
      </c>
      <c r="Q35" s="91"/>
      <c r="R35" s="101">
        <v>40147</v>
      </c>
      <c r="S35" s="100">
        <v>959.08</v>
      </c>
      <c r="T35" s="91"/>
      <c r="U35" s="97"/>
      <c r="V35" s="98"/>
    </row>
    <row r="36" spans="1:22" ht="12.75" customHeight="1" x14ac:dyDescent="0.3">
      <c r="A36" s="109">
        <f t="shared" si="1"/>
        <v>36677</v>
      </c>
      <c r="B36" s="106">
        <v>0.01</v>
      </c>
      <c r="C36" s="156"/>
      <c r="D36" s="98">
        <f t="shared" si="0"/>
        <v>0.01</v>
      </c>
      <c r="L36" s="97">
        <v>36464</v>
      </c>
      <c r="M36" s="98">
        <v>144</v>
      </c>
      <c r="N36" s="91"/>
      <c r="O36" s="99">
        <v>38321</v>
      </c>
      <c r="P36" s="100">
        <v>405</v>
      </c>
      <c r="Q36" s="91"/>
      <c r="R36" s="101">
        <v>40178</v>
      </c>
      <c r="S36" s="100">
        <v>959.08</v>
      </c>
      <c r="T36" s="91"/>
      <c r="U36" s="97"/>
      <c r="V36" s="98"/>
    </row>
    <row r="37" spans="1:22" ht="12.75" customHeight="1" x14ac:dyDescent="0.3">
      <c r="A37" s="109">
        <f t="shared" si="1"/>
        <v>36707</v>
      </c>
      <c r="B37" s="106">
        <v>0.01</v>
      </c>
      <c r="C37" s="156"/>
      <c r="D37" s="98">
        <f t="shared" si="0"/>
        <v>0.01</v>
      </c>
      <c r="L37" s="97">
        <v>36494</v>
      </c>
      <c r="M37" s="98">
        <v>144</v>
      </c>
      <c r="N37" s="91"/>
      <c r="O37" s="99">
        <v>38352</v>
      </c>
      <c r="P37" s="100">
        <v>405</v>
      </c>
      <c r="Q37" s="91"/>
      <c r="R37" s="101">
        <v>40209</v>
      </c>
      <c r="S37" s="100">
        <v>959.08</v>
      </c>
      <c r="T37" s="91"/>
      <c r="U37" s="97"/>
      <c r="V37" s="98"/>
    </row>
    <row r="38" spans="1:22" ht="12.75" customHeight="1" x14ac:dyDescent="0.3">
      <c r="A38" s="109">
        <f t="shared" si="1"/>
        <v>36738</v>
      </c>
      <c r="B38" s="106">
        <v>0.01</v>
      </c>
      <c r="C38" s="156"/>
      <c r="D38" s="98">
        <f t="shared" si="0"/>
        <v>0.01</v>
      </c>
      <c r="L38" s="97">
        <v>36525</v>
      </c>
      <c r="M38" s="98">
        <v>144</v>
      </c>
      <c r="N38" s="91"/>
      <c r="O38" s="99">
        <v>38383</v>
      </c>
      <c r="P38" s="100">
        <v>405</v>
      </c>
      <c r="Q38" s="91"/>
      <c r="R38" s="101">
        <v>40237</v>
      </c>
      <c r="S38" s="100">
        <v>959.08</v>
      </c>
      <c r="T38" s="91"/>
      <c r="U38" s="97"/>
      <c r="V38" s="98"/>
    </row>
    <row r="39" spans="1:22" ht="12.75" customHeight="1" x14ac:dyDescent="0.3">
      <c r="A39" s="109">
        <f t="shared" si="1"/>
        <v>36769</v>
      </c>
      <c r="B39" s="106">
        <v>0.01</v>
      </c>
      <c r="C39" s="156"/>
      <c r="D39" s="98">
        <f t="shared" si="0"/>
        <v>0.01</v>
      </c>
      <c r="L39" s="97">
        <v>36556</v>
      </c>
      <c r="M39" s="98">
        <v>144</v>
      </c>
      <c r="N39" s="91"/>
      <c r="O39" s="99">
        <v>38411</v>
      </c>
      <c r="P39" s="100">
        <v>405</v>
      </c>
      <c r="Q39" s="91"/>
      <c r="R39" s="101">
        <v>40268</v>
      </c>
      <c r="S39" s="100">
        <v>1064.25</v>
      </c>
      <c r="T39" s="91"/>
      <c r="U39" s="97"/>
      <c r="V39" s="98"/>
    </row>
    <row r="40" spans="1:22" ht="12.75" customHeight="1" x14ac:dyDescent="0.3">
      <c r="A40" s="109">
        <f t="shared" si="1"/>
        <v>36799</v>
      </c>
      <c r="B40" s="106">
        <v>0.01</v>
      </c>
      <c r="C40" s="156"/>
      <c r="D40" s="98">
        <f t="shared" si="0"/>
        <v>0.01</v>
      </c>
      <c r="L40" s="97">
        <v>36585</v>
      </c>
      <c r="M40" s="98">
        <v>144</v>
      </c>
      <c r="N40" s="91"/>
      <c r="O40" s="99">
        <v>38442</v>
      </c>
      <c r="P40" s="100">
        <v>405</v>
      </c>
      <c r="Q40" s="91"/>
      <c r="R40" s="101">
        <v>40298</v>
      </c>
      <c r="S40" s="100">
        <v>1064.25</v>
      </c>
      <c r="T40" s="91"/>
      <c r="U40" s="97"/>
      <c r="V40" s="98"/>
    </row>
    <row r="41" spans="1:22" ht="12.75" customHeight="1" x14ac:dyDescent="0.3">
      <c r="A41" s="109">
        <f t="shared" si="1"/>
        <v>36830</v>
      </c>
      <c r="B41" s="106">
        <v>0.01</v>
      </c>
      <c r="C41" s="156"/>
      <c r="D41" s="98">
        <f t="shared" si="0"/>
        <v>0.01</v>
      </c>
      <c r="L41" s="97">
        <v>36616</v>
      </c>
      <c r="M41" s="98">
        <v>144</v>
      </c>
      <c r="N41" s="91"/>
      <c r="O41" s="99">
        <v>38472</v>
      </c>
      <c r="P41" s="100">
        <v>405</v>
      </c>
      <c r="Q41" s="91"/>
      <c r="R41" s="101">
        <v>40329</v>
      </c>
      <c r="S41" s="100">
        <v>1064.25</v>
      </c>
      <c r="T41" s="91"/>
      <c r="U41" s="97"/>
      <c r="V41" s="98"/>
    </row>
    <row r="42" spans="1:22" ht="12.75" customHeight="1" x14ac:dyDescent="0.3">
      <c r="A42" s="109">
        <f t="shared" si="1"/>
        <v>36860</v>
      </c>
      <c r="B42" s="106">
        <v>0.01</v>
      </c>
      <c r="C42" s="156"/>
      <c r="D42" s="98">
        <f t="shared" si="0"/>
        <v>0.01</v>
      </c>
      <c r="L42" s="97">
        <v>36646</v>
      </c>
      <c r="M42" s="98">
        <v>144</v>
      </c>
      <c r="N42" s="91"/>
      <c r="O42" s="99">
        <v>38503</v>
      </c>
      <c r="P42" s="100">
        <v>465.75</v>
      </c>
      <c r="Q42" s="91"/>
      <c r="R42" s="101">
        <v>40359</v>
      </c>
      <c r="S42" s="100">
        <v>1064.25</v>
      </c>
      <c r="T42" s="91"/>
      <c r="U42" s="97"/>
      <c r="V42" s="98"/>
    </row>
    <row r="43" spans="1:22" ht="12.75" customHeight="1" x14ac:dyDescent="0.3">
      <c r="A43" s="109">
        <f t="shared" si="1"/>
        <v>36891</v>
      </c>
      <c r="B43" s="106">
        <v>0.01</v>
      </c>
      <c r="C43" s="156"/>
      <c r="D43" s="98">
        <f t="shared" si="0"/>
        <v>0.01</v>
      </c>
      <c r="L43" s="97">
        <v>36677</v>
      </c>
      <c r="M43" s="98">
        <v>158.4</v>
      </c>
      <c r="N43" s="91"/>
      <c r="O43" s="99">
        <v>38533</v>
      </c>
      <c r="P43" s="100">
        <v>465.75</v>
      </c>
      <c r="Q43" s="91"/>
      <c r="R43" s="101">
        <v>40390</v>
      </c>
      <c r="S43" s="100">
        <v>1064.25</v>
      </c>
      <c r="T43" s="91"/>
      <c r="U43" s="97"/>
      <c r="V43" s="98"/>
    </row>
    <row r="44" spans="1:22" ht="12.75" customHeight="1" x14ac:dyDescent="0.3">
      <c r="A44" s="109">
        <f t="shared" si="1"/>
        <v>36922</v>
      </c>
      <c r="B44" s="106">
        <v>0.01</v>
      </c>
      <c r="C44" s="156"/>
      <c r="D44" s="98">
        <f t="shared" si="0"/>
        <v>0.01</v>
      </c>
      <c r="L44" s="97">
        <v>36707</v>
      </c>
      <c r="M44" s="98">
        <v>158.4</v>
      </c>
      <c r="N44" s="91"/>
      <c r="O44" s="99">
        <v>38564</v>
      </c>
      <c r="P44" s="100">
        <v>465.75</v>
      </c>
      <c r="Q44" s="91"/>
      <c r="R44" s="101">
        <v>40421</v>
      </c>
      <c r="S44" s="100">
        <v>1064.25</v>
      </c>
      <c r="T44" s="91"/>
      <c r="U44" s="97"/>
      <c r="V44" s="98"/>
    </row>
    <row r="45" spans="1:22" ht="12.75" customHeight="1" x14ac:dyDescent="0.3">
      <c r="A45" s="109">
        <f t="shared" si="1"/>
        <v>36950</v>
      </c>
      <c r="B45" s="106">
        <v>0.01</v>
      </c>
      <c r="C45" s="156"/>
      <c r="D45" s="98">
        <f t="shared" si="0"/>
        <v>0.01</v>
      </c>
      <c r="L45" s="97">
        <v>36738</v>
      </c>
      <c r="M45" s="98">
        <v>158.4</v>
      </c>
      <c r="N45" s="91"/>
      <c r="O45" s="99">
        <v>38595</v>
      </c>
      <c r="P45" s="100">
        <v>465.75</v>
      </c>
      <c r="Q45" s="91"/>
      <c r="R45" s="101">
        <v>40451</v>
      </c>
      <c r="S45" s="100">
        <v>1223.8900000000001</v>
      </c>
      <c r="T45" s="91"/>
      <c r="U45" s="97"/>
      <c r="V45" s="98"/>
    </row>
    <row r="46" spans="1:22" ht="12.75" customHeight="1" x14ac:dyDescent="0.3">
      <c r="A46" s="109">
        <f t="shared" si="1"/>
        <v>36981</v>
      </c>
      <c r="B46" s="106">
        <v>0.01</v>
      </c>
      <c r="C46" s="156"/>
      <c r="D46" s="98">
        <f t="shared" si="0"/>
        <v>0.01</v>
      </c>
      <c r="L46" s="97">
        <v>36769</v>
      </c>
      <c r="M46" s="98">
        <v>158.4</v>
      </c>
      <c r="N46" s="91"/>
      <c r="O46" s="99">
        <v>38625</v>
      </c>
      <c r="P46" s="100">
        <v>465.75</v>
      </c>
      <c r="Q46" s="91"/>
      <c r="R46" s="101">
        <v>40482</v>
      </c>
      <c r="S46" s="100">
        <v>1223.8900000000001</v>
      </c>
      <c r="T46" s="91"/>
      <c r="U46" s="97"/>
      <c r="V46" s="98"/>
    </row>
    <row r="47" spans="1:22" ht="12.75" customHeight="1" x14ac:dyDescent="0.3">
      <c r="A47" s="109">
        <f t="shared" si="1"/>
        <v>37011</v>
      </c>
      <c r="B47" s="106">
        <v>0.01</v>
      </c>
      <c r="C47" s="156"/>
      <c r="D47" s="98">
        <f t="shared" si="0"/>
        <v>0.01</v>
      </c>
      <c r="L47" s="97">
        <v>36799</v>
      </c>
      <c r="M47" s="98">
        <v>158.4</v>
      </c>
      <c r="N47" s="91"/>
      <c r="O47" s="99">
        <v>38656</v>
      </c>
      <c r="P47" s="100">
        <v>465.75</v>
      </c>
      <c r="Q47" s="91"/>
      <c r="R47" s="101">
        <v>40512</v>
      </c>
      <c r="S47" s="100">
        <v>1223.8900000000001</v>
      </c>
      <c r="T47" s="91"/>
      <c r="U47" s="97"/>
      <c r="V47" s="98"/>
    </row>
    <row r="48" spans="1:22" ht="12.75" customHeight="1" x14ac:dyDescent="0.3">
      <c r="A48" s="109">
        <f t="shared" si="1"/>
        <v>37042</v>
      </c>
      <c r="B48" s="106">
        <v>0.01</v>
      </c>
      <c r="C48" s="156"/>
      <c r="D48" s="98">
        <f t="shared" si="0"/>
        <v>0.01</v>
      </c>
      <c r="L48" s="97">
        <v>36830</v>
      </c>
      <c r="M48" s="98">
        <v>158.4</v>
      </c>
      <c r="N48" s="91"/>
      <c r="O48" s="99">
        <v>38686</v>
      </c>
      <c r="P48" s="100">
        <v>465.75</v>
      </c>
      <c r="Q48" s="91"/>
      <c r="R48" s="101">
        <v>40543</v>
      </c>
      <c r="S48" s="100">
        <v>1223.8900000000001</v>
      </c>
      <c r="T48" s="91"/>
      <c r="U48" s="97"/>
      <c r="V48" s="98"/>
    </row>
    <row r="49" spans="1:22" ht="12.75" customHeight="1" x14ac:dyDescent="0.3">
      <c r="A49" s="109">
        <f t="shared" si="1"/>
        <v>37072</v>
      </c>
      <c r="B49" s="106">
        <v>0.01</v>
      </c>
      <c r="C49" s="156"/>
      <c r="D49" s="98">
        <f t="shared" si="0"/>
        <v>0.01</v>
      </c>
      <c r="L49" s="97">
        <v>36860</v>
      </c>
      <c r="M49" s="98">
        <v>158.4</v>
      </c>
      <c r="N49" s="91"/>
      <c r="O49" s="99">
        <v>38717</v>
      </c>
      <c r="P49" s="100">
        <v>465.75</v>
      </c>
      <c r="Q49" s="91"/>
      <c r="R49" s="101">
        <v>40574</v>
      </c>
      <c r="S49" s="100">
        <v>1223.8900000000001</v>
      </c>
      <c r="T49" s="91"/>
      <c r="U49" s="97"/>
      <c r="V49" s="98"/>
    </row>
    <row r="50" spans="1:22" ht="12.75" customHeight="1" x14ac:dyDescent="0.3">
      <c r="A50" s="109">
        <f t="shared" si="1"/>
        <v>37103</v>
      </c>
      <c r="B50" s="106">
        <v>0.01</v>
      </c>
      <c r="C50" s="156"/>
      <c r="D50" s="98">
        <f t="shared" si="0"/>
        <v>0.01</v>
      </c>
      <c r="L50" s="97">
        <v>36891</v>
      </c>
      <c r="M50" s="98">
        <v>158.4</v>
      </c>
      <c r="N50" s="91"/>
      <c r="O50" s="99">
        <v>38748</v>
      </c>
      <c r="P50" s="100">
        <v>465.75</v>
      </c>
      <c r="Q50" s="91"/>
      <c r="R50" s="101">
        <v>40602</v>
      </c>
      <c r="S50" s="100">
        <v>1223.8900000000001</v>
      </c>
      <c r="T50" s="91"/>
      <c r="U50" s="97"/>
      <c r="V50" s="98"/>
    </row>
    <row r="51" spans="1:22" ht="12.75" customHeight="1" x14ac:dyDescent="0.3">
      <c r="A51" s="109">
        <f t="shared" si="1"/>
        <v>37134</v>
      </c>
      <c r="B51" s="106">
        <v>0.01</v>
      </c>
      <c r="C51" s="156"/>
      <c r="D51" s="98">
        <f t="shared" si="0"/>
        <v>0.01</v>
      </c>
      <c r="L51" s="97">
        <v>36922</v>
      </c>
      <c r="M51" s="98">
        <v>158.4</v>
      </c>
      <c r="N51" s="91"/>
      <c r="O51" s="99">
        <v>38776</v>
      </c>
      <c r="P51" s="100">
        <v>465.75</v>
      </c>
      <c r="Q51" s="91"/>
      <c r="R51" s="101">
        <v>40633</v>
      </c>
      <c r="S51" s="100">
        <v>1223.8900000000001</v>
      </c>
      <c r="T51" s="91"/>
      <c r="U51" s="97"/>
      <c r="V51" s="98"/>
    </row>
    <row r="52" spans="1:22" ht="12.75" customHeight="1" x14ac:dyDescent="0.3">
      <c r="A52" s="109">
        <f t="shared" si="1"/>
        <v>37164</v>
      </c>
      <c r="B52" s="106">
        <v>0.01</v>
      </c>
      <c r="C52" s="156"/>
      <c r="D52" s="98">
        <f t="shared" si="0"/>
        <v>0.01</v>
      </c>
      <c r="L52" s="97">
        <v>36950</v>
      </c>
      <c r="M52" s="98">
        <v>158.4</v>
      </c>
      <c r="N52" s="91"/>
      <c r="O52" s="99">
        <v>38807</v>
      </c>
      <c r="P52" s="100">
        <v>465.75</v>
      </c>
      <c r="Q52" s="91"/>
      <c r="R52" s="101">
        <v>40663</v>
      </c>
      <c r="S52" s="100">
        <v>1223.8900000000001</v>
      </c>
      <c r="T52" s="91"/>
      <c r="U52" s="97"/>
      <c r="V52" s="98"/>
    </row>
    <row r="53" spans="1:22" ht="12.75" customHeight="1" x14ac:dyDescent="0.3">
      <c r="A53" s="109">
        <f t="shared" si="1"/>
        <v>37195</v>
      </c>
      <c r="B53" s="106">
        <v>0.01</v>
      </c>
      <c r="C53" s="156"/>
      <c r="D53" s="98">
        <f t="shared" si="0"/>
        <v>0.01</v>
      </c>
      <c r="L53" s="97">
        <v>36981</v>
      </c>
      <c r="M53" s="98">
        <v>158.4</v>
      </c>
      <c r="N53" s="91"/>
      <c r="O53" s="99">
        <v>38837</v>
      </c>
      <c r="P53" s="100">
        <v>465.75</v>
      </c>
      <c r="Q53" s="91"/>
      <c r="R53" s="101">
        <v>40694</v>
      </c>
      <c r="S53" s="100">
        <v>1407.47</v>
      </c>
      <c r="T53" s="91"/>
      <c r="U53" s="97"/>
      <c r="V53" s="98"/>
    </row>
    <row r="54" spans="1:22" ht="12.75" customHeight="1" x14ac:dyDescent="0.3">
      <c r="A54" s="109">
        <f t="shared" si="1"/>
        <v>37225</v>
      </c>
      <c r="B54" s="106">
        <v>0.01</v>
      </c>
      <c r="C54" s="156"/>
      <c r="D54" s="98">
        <f t="shared" si="0"/>
        <v>0.01</v>
      </c>
      <c r="L54" s="97">
        <v>37011</v>
      </c>
      <c r="M54" s="98">
        <v>158.4</v>
      </c>
      <c r="N54" s="91"/>
      <c r="O54" s="99">
        <v>38868</v>
      </c>
      <c r="P54" s="100">
        <v>512.33000000000004</v>
      </c>
      <c r="Q54" s="91"/>
      <c r="R54" s="101">
        <v>40724</v>
      </c>
      <c r="S54" s="100">
        <v>1407.47</v>
      </c>
      <c r="T54" s="91"/>
      <c r="U54" s="97"/>
      <c r="V54" s="98"/>
    </row>
    <row r="55" spans="1:22" ht="12.75" customHeight="1" x14ac:dyDescent="0.3">
      <c r="A55" s="109">
        <f t="shared" si="1"/>
        <v>37256</v>
      </c>
      <c r="B55" s="106">
        <v>0.01</v>
      </c>
      <c r="C55" s="156"/>
      <c r="D55" s="98">
        <f t="shared" si="0"/>
        <v>0.01</v>
      </c>
      <c r="L55" s="97">
        <v>37042</v>
      </c>
      <c r="M55" s="98">
        <v>190.08</v>
      </c>
      <c r="N55" s="91"/>
      <c r="O55" s="99">
        <v>38898</v>
      </c>
      <c r="P55" s="100">
        <v>512.33000000000004</v>
      </c>
      <c r="Q55" s="91"/>
      <c r="R55" s="101">
        <v>40755</v>
      </c>
      <c r="S55" s="100">
        <v>1407.47</v>
      </c>
      <c r="T55" s="91"/>
      <c r="U55" s="97"/>
      <c r="V55" s="98"/>
    </row>
    <row r="56" spans="1:22" ht="12.75" customHeight="1" x14ac:dyDescent="0.3">
      <c r="A56" s="109">
        <f t="shared" si="1"/>
        <v>37287</v>
      </c>
      <c r="B56" s="106">
        <v>0.01</v>
      </c>
      <c r="C56" s="156"/>
      <c r="D56" s="98">
        <f t="shared" si="0"/>
        <v>0.01</v>
      </c>
      <c r="L56" s="97">
        <v>37072</v>
      </c>
      <c r="M56" s="98">
        <v>190.08</v>
      </c>
      <c r="N56" s="91"/>
      <c r="O56" s="99">
        <v>38929</v>
      </c>
      <c r="P56" s="100">
        <v>512.33000000000004</v>
      </c>
      <c r="Q56" s="91"/>
      <c r="R56" s="101">
        <v>40786</v>
      </c>
      <c r="S56" s="100">
        <v>1407.47</v>
      </c>
      <c r="T56" s="91"/>
      <c r="U56" s="97"/>
      <c r="V56" s="98"/>
    </row>
    <row r="57" spans="1:22" ht="12.75" customHeight="1" x14ac:dyDescent="0.3">
      <c r="A57" s="109">
        <f t="shared" si="1"/>
        <v>37315</v>
      </c>
      <c r="B57" s="106">
        <v>0.01</v>
      </c>
      <c r="C57" s="156"/>
      <c r="D57" s="98">
        <f t="shared" si="0"/>
        <v>0.01</v>
      </c>
      <c r="L57" s="97">
        <v>37103</v>
      </c>
      <c r="M57" s="98">
        <v>190.08</v>
      </c>
      <c r="N57" s="91"/>
      <c r="O57" s="99">
        <v>38960</v>
      </c>
      <c r="P57" s="100">
        <v>512.33000000000004</v>
      </c>
      <c r="Q57" s="91"/>
      <c r="R57" s="101">
        <v>40816</v>
      </c>
      <c r="S57" s="100">
        <v>1548.22</v>
      </c>
      <c r="T57" s="91"/>
      <c r="U57" s="97"/>
      <c r="V57" s="98"/>
    </row>
    <row r="58" spans="1:22" ht="12.75" customHeight="1" x14ac:dyDescent="0.3">
      <c r="A58" s="109">
        <f t="shared" si="1"/>
        <v>37346</v>
      </c>
      <c r="B58" s="106">
        <v>0.01</v>
      </c>
      <c r="C58" s="156"/>
      <c r="D58" s="98">
        <f t="shared" si="0"/>
        <v>0.01</v>
      </c>
      <c r="L58" s="97">
        <v>37134</v>
      </c>
      <c r="M58" s="98">
        <v>190.08</v>
      </c>
      <c r="N58" s="91"/>
      <c r="O58" s="99">
        <v>38990</v>
      </c>
      <c r="P58" s="100">
        <v>512.33000000000004</v>
      </c>
      <c r="Q58" s="91"/>
      <c r="R58" s="101">
        <v>40847</v>
      </c>
      <c r="S58" s="100">
        <v>1548.22</v>
      </c>
      <c r="T58" s="91"/>
      <c r="U58" s="97"/>
      <c r="V58" s="98"/>
    </row>
    <row r="59" spans="1:22" ht="12.75" customHeight="1" x14ac:dyDescent="0.3">
      <c r="A59" s="109">
        <f t="shared" si="1"/>
        <v>37376</v>
      </c>
      <c r="B59" s="106">
        <v>0.01</v>
      </c>
      <c r="C59" s="156"/>
      <c r="D59" s="98">
        <f t="shared" si="0"/>
        <v>0.01</v>
      </c>
      <c r="L59" s="97">
        <v>37164</v>
      </c>
      <c r="M59" s="98">
        <v>190.08</v>
      </c>
      <c r="N59" s="91"/>
      <c r="O59" s="99">
        <v>39021</v>
      </c>
      <c r="P59" s="100">
        <v>512.33000000000004</v>
      </c>
      <c r="Q59" s="91"/>
      <c r="R59" s="101">
        <v>40877</v>
      </c>
      <c r="S59" s="100">
        <v>1548.22</v>
      </c>
      <c r="T59" s="91"/>
      <c r="U59" s="97"/>
      <c r="V59" s="98"/>
    </row>
    <row r="60" spans="1:22" ht="12.75" customHeight="1" x14ac:dyDescent="0.3">
      <c r="A60" s="109">
        <f t="shared" si="1"/>
        <v>37407</v>
      </c>
      <c r="B60" s="106">
        <v>0.01</v>
      </c>
      <c r="C60" s="156"/>
      <c r="D60" s="98">
        <f t="shared" si="0"/>
        <v>0.01</v>
      </c>
      <c r="L60" s="97">
        <v>37195</v>
      </c>
      <c r="M60" s="98">
        <v>190.08</v>
      </c>
      <c r="N60" s="91"/>
      <c r="O60" s="99">
        <v>39051</v>
      </c>
      <c r="P60" s="100">
        <v>512.33000000000004</v>
      </c>
      <c r="Q60" s="91"/>
      <c r="R60" s="101">
        <v>40908</v>
      </c>
      <c r="S60" s="100">
        <v>1548.22</v>
      </c>
      <c r="T60" s="91"/>
      <c r="U60" s="97"/>
      <c r="V60" s="98"/>
    </row>
    <row r="61" spans="1:22" ht="12.75" customHeight="1" x14ac:dyDescent="0.3">
      <c r="A61" s="109">
        <f t="shared" si="1"/>
        <v>37437</v>
      </c>
      <c r="B61" s="106">
        <v>0.01</v>
      </c>
      <c r="C61" s="156"/>
      <c r="D61" s="98">
        <f t="shared" si="0"/>
        <v>0.01</v>
      </c>
      <c r="L61" s="97">
        <v>37225</v>
      </c>
      <c r="M61" s="98">
        <v>190.08</v>
      </c>
      <c r="N61" s="91"/>
      <c r="O61" s="99">
        <v>39082</v>
      </c>
      <c r="P61" s="100">
        <v>512.33000000000004</v>
      </c>
      <c r="Q61" s="91"/>
      <c r="R61" s="101">
        <v>40939</v>
      </c>
      <c r="S61" s="100">
        <v>1548.22</v>
      </c>
      <c r="T61" s="91"/>
      <c r="U61" s="97"/>
      <c r="V61" s="98"/>
    </row>
    <row r="62" spans="1:22" ht="12.75" customHeight="1" x14ac:dyDescent="0.3">
      <c r="A62" s="109">
        <f t="shared" ref="A62:A125" si="2">EOMONTH(A61,1)</f>
        <v>37468</v>
      </c>
      <c r="B62" s="106">
        <v>0.01</v>
      </c>
      <c r="C62" s="156"/>
      <c r="D62" s="98">
        <f t="shared" si="0"/>
        <v>0.01</v>
      </c>
      <c r="L62" s="97">
        <v>37256</v>
      </c>
      <c r="M62" s="98">
        <v>190.08</v>
      </c>
      <c r="N62" s="91"/>
      <c r="O62" s="99">
        <v>39113</v>
      </c>
      <c r="P62" s="100">
        <v>512.33000000000004</v>
      </c>
      <c r="Q62" s="91"/>
      <c r="R62" s="101">
        <v>40968</v>
      </c>
      <c r="S62" s="100">
        <v>1548.22</v>
      </c>
      <c r="T62" s="91"/>
      <c r="U62" s="97"/>
      <c r="V62" s="98"/>
    </row>
    <row r="63" spans="1:22" ht="12.75" customHeight="1" thickBot="1" x14ac:dyDescent="0.35">
      <c r="A63" s="109">
        <f t="shared" si="2"/>
        <v>37499</v>
      </c>
      <c r="B63" s="106">
        <v>0.01</v>
      </c>
      <c r="C63" s="156"/>
      <c r="D63" s="98">
        <f t="shared" si="0"/>
        <v>0.01</v>
      </c>
      <c r="L63" s="102">
        <v>37287</v>
      </c>
      <c r="M63" s="103">
        <v>190.08</v>
      </c>
      <c r="N63" s="91"/>
      <c r="O63" s="99">
        <v>39141</v>
      </c>
      <c r="P63" s="100">
        <v>512.33000000000004</v>
      </c>
      <c r="Q63" s="91"/>
      <c r="R63" s="101">
        <v>40999</v>
      </c>
      <c r="S63" s="100">
        <v>1548.22</v>
      </c>
      <c r="T63" s="91"/>
      <c r="U63" s="102"/>
      <c r="V63" s="103"/>
    </row>
    <row r="64" spans="1:22" ht="12.75" customHeight="1" x14ac:dyDescent="0.3">
      <c r="A64" s="109">
        <f t="shared" si="2"/>
        <v>37529</v>
      </c>
      <c r="B64" s="106">
        <v>0.01</v>
      </c>
      <c r="C64" s="156"/>
      <c r="D64" s="98">
        <f t="shared" si="0"/>
        <v>0.01</v>
      </c>
    </row>
    <row r="65" spans="1:4" ht="12.75" customHeight="1" x14ac:dyDescent="0.3">
      <c r="A65" s="109">
        <f t="shared" si="2"/>
        <v>37560</v>
      </c>
      <c r="B65" s="106">
        <v>0.01</v>
      </c>
      <c r="C65" s="156"/>
      <c r="D65" s="98">
        <f t="shared" si="0"/>
        <v>0.01</v>
      </c>
    </row>
    <row r="66" spans="1:4" ht="12.75" customHeight="1" x14ac:dyDescent="0.3">
      <c r="A66" s="109">
        <f t="shared" si="2"/>
        <v>37590</v>
      </c>
      <c r="B66" s="106">
        <v>0.01</v>
      </c>
      <c r="C66" s="156"/>
      <c r="D66" s="98">
        <f t="shared" ref="D66:D129" si="3">IF(OR(B66="",C66=0),B66,IF(C66&gt;B66*5,B66*5,C66))</f>
        <v>0.01</v>
      </c>
    </row>
    <row r="67" spans="1:4" ht="12.75" customHeight="1" x14ac:dyDescent="0.3">
      <c r="A67" s="109">
        <f t="shared" si="2"/>
        <v>37621</v>
      </c>
      <c r="B67" s="106">
        <v>0.01</v>
      </c>
      <c r="C67" s="156"/>
      <c r="D67" s="98">
        <f t="shared" si="3"/>
        <v>0.01</v>
      </c>
    </row>
    <row r="68" spans="1:4" ht="12.75" customHeight="1" x14ac:dyDescent="0.3">
      <c r="A68" s="109">
        <f t="shared" si="2"/>
        <v>37652</v>
      </c>
      <c r="B68" s="106">
        <v>0.01</v>
      </c>
      <c r="C68" s="156"/>
      <c r="D68" s="98">
        <f t="shared" si="3"/>
        <v>0.01</v>
      </c>
    </row>
    <row r="69" spans="1:4" ht="12.75" customHeight="1" x14ac:dyDescent="0.3">
      <c r="A69" s="109">
        <f t="shared" si="2"/>
        <v>37680</v>
      </c>
      <c r="B69" s="106">
        <v>0.01</v>
      </c>
      <c r="C69" s="156"/>
      <c r="D69" s="98">
        <f t="shared" si="3"/>
        <v>0.01</v>
      </c>
    </row>
    <row r="70" spans="1:4" ht="12.75" customHeight="1" x14ac:dyDescent="0.3">
      <c r="A70" s="109">
        <f t="shared" si="2"/>
        <v>37711</v>
      </c>
      <c r="B70" s="106">
        <v>0.01</v>
      </c>
      <c r="C70" s="156"/>
      <c r="D70" s="98">
        <f t="shared" si="3"/>
        <v>0.01</v>
      </c>
    </row>
    <row r="71" spans="1:4" ht="12.75" customHeight="1" x14ac:dyDescent="0.3">
      <c r="A71" s="109">
        <f t="shared" si="2"/>
        <v>37741</v>
      </c>
      <c r="B71" s="106">
        <v>0.01</v>
      </c>
      <c r="C71" s="156"/>
      <c r="D71" s="98">
        <f t="shared" si="3"/>
        <v>0.01</v>
      </c>
    </row>
    <row r="72" spans="1:4" ht="12.75" customHeight="1" x14ac:dyDescent="0.3">
      <c r="A72" s="109">
        <f t="shared" si="2"/>
        <v>37772</v>
      </c>
      <c r="B72" s="106">
        <v>0.01</v>
      </c>
      <c r="C72" s="156"/>
      <c r="D72" s="98">
        <f t="shared" si="3"/>
        <v>0.01</v>
      </c>
    </row>
    <row r="73" spans="1:4" ht="12.75" customHeight="1" x14ac:dyDescent="0.3">
      <c r="A73" s="109">
        <f t="shared" si="2"/>
        <v>37802</v>
      </c>
      <c r="B73" s="106">
        <v>0.01</v>
      </c>
      <c r="C73" s="156"/>
      <c r="D73" s="98">
        <f t="shared" si="3"/>
        <v>0.01</v>
      </c>
    </row>
    <row r="74" spans="1:4" ht="12.75" customHeight="1" x14ac:dyDescent="0.3">
      <c r="A74" s="109">
        <f t="shared" si="2"/>
        <v>37833</v>
      </c>
      <c r="B74" s="106">
        <v>0.01</v>
      </c>
      <c r="C74" s="156"/>
      <c r="D74" s="98">
        <f t="shared" si="3"/>
        <v>0.01</v>
      </c>
    </row>
    <row r="75" spans="1:4" ht="12.75" customHeight="1" x14ac:dyDescent="0.3">
      <c r="A75" s="109">
        <f t="shared" si="2"/>
        <v>37864</v>
      </c>
      <c r="B75" s="106">
        <v>0.01</v>
      </c>
      <c r="C75" s="156"/>
      <c r="D75" s="98">
        <f t="shared" si="3"/>
        <v>0.01</v>
      </c>
    </row>
    <row r="76" spans="1:4" ht="12.75" customHeight="1" x14ac:dyDescent="0.3">
      <c r="A76" s="109">
        <f t="shared" si="2"/>
        <v>37894</v>
      </c>
      <c r="B76" s="106">
        <v>0.01</v>
      </c>
      <c r="C76" s="156"/>
      <c r="D76" s="98">
        <f t="shared" si="3"/>
        <v>0.01</v>
      </c>
    </row>
    <row r="77" spans="1:4" ht="12.75" customHeight="1" x14ac:dyDescent="0.3">
      <c r="A77" s="109">
        <f t="shared" si="2"/>
        <v>37925</v>
      </c>
      <c r="B77" s="106">
        <v>0.01</v>
      </c>
      <c r="C77" s="156"/>
      <c r="D77" s="98">
        <f t="shared" si="3"/>
        <v>0.01</v>
      </c>
    </row>
    <row r="78" spans="1:4" ht="12.75" customHeight="1" x14ac:dyDescent="0.3">
      <c r="A78" s="109">
        <f t="shared" si="2"/>
        <v>37955</v>
      </c>
      <c r="B78" s="106">
        <v>0.01</v>
      </c>
      <c r="C78" s="156"/>
      <c r="D78" s="98">
        <f t="shared" si="3"/>
        <v>0.01</v>
      </c>
    </row>
    <row r="79" spans="1:4" ht="12.75" customHeight="1" x14ac:dyDescent="0.3">
      <c r="A79" s="109">
        <f t="shared" si="2"/>
        <v>37986</v>
      </c>
      <c r="B79" s="106">
        <v>0.01</v>
      </c>
      <c r="C79" s="156"/>
      <c r="D79" s="98">
        <f t="shared" si="3"/>
        <v>0.01</v>
      </c>
    </row>
    <row r="80" spans="1:4" ht="12.75" customHeight="1" x14ac:dyDescent="0.3">
      <c r="A80" s="109">
        <f t="shared" si="2"/>
        <v>38017</v>
      </c>
      <c r="B80" s="106">
        <v>0.01</v>
      </c>
      <c r="C80" s="156"/>
      <c r="D80" s="98">
        <f t="shared" si="3"/>
        <v>0.01</v>
      </c>
    </row>
    <row r="81" spans="1:4" ht="12.75" customHeight="1" x14ac:dyDescent="0.3">
      <c r="A81" s="109">
        <f t="shared" si="2"/>
        <v>38046</v>
      </c>
      <c r="B81" s="106">
        <v>0.01</v>
      </c>
      <c r="C81" s="156"/>
      <c r="D81" s="98">
        <f t="shared" si="3"/>
        <v>0.01</v>
      </c>
    </row>
    <row r="82" spans="1:4" ht="12.75" customHeight="1" x14ac:dyDescent="0.3">
      <c r="A82" s="109">
        <f t="shared" si="2"/>
        <v>38077</v>
      </c>
      <c r="B82" s="106">
        <v>0.01</v>
      </c>
      <c r="C82" s="156"/>
      <c r="D82" s="98">
        <f t="shared" si="3"/>
        <v>0.01</v>
      </c>
    </row>
    <row r="83" spans="1:4" ht="12.75" customHeight="1" x14ac:dyDescent="0.3">
      <c r="A83" s="109">
        <f t="shared" si="2"/>
        <v>38107</v>
      </c>
      <c r="B83" s="106">
        <v>0.01</v>
      </c>
      <c r="C83" s="156"/>
      <c r="D83" s="98">
        <f t="shared" si="3"/>
        <v>0.01</v>
      </c>
    </row>
    <row r="84" spans="1:4" ht="12.75" customHeight="1" x14ac:dyDescent="0.3">
      <c r="A84" s="109">
        <f t="shared" si="2"/>
        <v>38138</v>
      </c>
      <c r="B84" s="106">
        <v>0.01</v>
      </c>
      <c r="C84" s="156"/>
      <c r="D84" s="98">
        <f t="shared" si="3"/>
        <v>0.01</v>
      </c>
    </row>
    <row r="85" spans="1:4" ht="12.75" customHeight="1" x14ac:dyDescent="0.3">
      <c r="A85" s="109">
        <f t="shared" si="2"/>
        <v>38168</v>
      </c>
      <c r="B85" s="106">
        <v>0.01</v>
      </c>
      <c r="C85" s="156"/>
      <c r="D85" s="98">
        <f t="shared" si="3"/>
        <v>0.01</v>
      </c>
    </row>
    <row r="86" spans="1:4" ht="12.75" customHeight="1" x14ac:dyDescent="0.3">
      <c r="A86" s="109">
        <f t="shared" si="2"/>
        <v>38199</v>
      </c>
      <c r="B86" s="106">
        <v>0.01</v>
      </c>
      <c r="C86" s="156"/>
      <c r="D86" s="98">
        <f t="shared" si="3"/>
        <v>0.01</v>
      </c>
    </row>
    <row r="87" spans="1:4" ht="12.75" customHeight="1" x14ac:dyDescent="0.3">
      <c r="A87" s="109">
        <f t="shared" si="2"/>
        <v>38230</v>
      </c>
      <c r="B87" s="106">
        <v>0.01</v>
      </c>
      <c r="C87" s="156"/>
      <c r="D87" s="98">
        <f t="shared" si="3"/>
        <v>0.01</v>
      </c>
    </row>
    <row r="88" spans="1:4" ht="12.75" customHeight="1" x14ac:dyDescent="0.3">
      <c r="A88" s="109">
        <f t="shared" si="2"/>
        <v>38260</v>
      </c>
      <c r="B88" s="106">
        <v>0.01</v>
      </c>
      <c r="C88" s="156"/>
      <c r="D88" s="98">
        <f t="shared" si="3"/>
        <v>0.01</v>
      </c>
    </row>
    <row r="89" spans="1:4" ht="12.75" customHeight="1" x14ac:dyDescent="0.3">
      <c r="A89" s="109">
        <f t="shared" si="2"/>
        <v>38291</v>
      </c>
      <c r="B89" s="106">
        <v>0.01</v>
      </c>
      <c r="C89" s="156"/>
      <c r="D89" s="98">
        <f t="shared" si="3"/>
        <v>0.01</v>
      </c>
    </row>
    <row r="90" spans="1:4" ht="12.75" customHeight="1" x14ac:dyDescent="0.3">
      <c r="A90" s="109">
        <f t="shared" si="2"/>
        <v>38321</v>
      </c>
      <c r="B90" s="106">
        <v>0.01</v>
      </c>
      <c r="C90" s="156"/>
      <c r="D90" s="98">
        <f t="shared" si="3"/>
        <v>0.01</v>
      </c>
    </row>
    <row r="91" spans="1:4" ht="12.75" customHeight="1" x14ac:dyDescent="0.3">
      <c r="A91" s="109">
        <f t="shared" si="2"/>
        <v>38352</v>
      </c>
      <c r="B91" s="106">
        <v>0.01</v>
      </c>
      <c r="C91" s="156"/>
      <c r="D91" s="98">
        <f t="shared" si="3"/>
        <v>0.01</v>
      </c>
    </row>
    <row r="92" spans="1:4" ht="12.75" customHeight="1" x14ac:dyDescent="0.3">
      <c r="A92" s="109">
        <f t="shared" si="2"/>
        <v>38383</v>
      </c>
      <c r="B92" s="106">
        <v>0.01</v>
      </c>
      <c r="C92" s="156"/>
      <c r="D92" s="98">
        <f t="shared" si="3"/>
        <v>0.01</v>
      </c>
    </row>
    <row r="93" spans="1:4" ht="12.75" customHeight="1" x14ac:dyDescent="0.3">
      <c r="A93" s="109">
        <f t="shared" si="2"/>
        <v>38411</v>
      </c>
      <c r="B93" s="106">
        <v>0.01</v>
      </c>
      <c r="C93" s="156"/>
      <c r="D93" s="98">
        <f t="shared" si="3"/>
        <v>0.01</v>
      </c>
    </row>
    <row r="94" spans="1:4" ht="12.75" customHeight="1" x14ac:dyDescent="0.3">
      <c r="A94" s="109">
        <f t="shared" si="2"/>
        <v>38442</v>
      </c>
      <c r="B94" s="106">
        <v>0.01</v>
      </c>
      <c r="C94" s="156"/>
      <c r="D94" s="98">
        <f t="shared" si="3"/>
        <v>0.01</v>
      </c>
    </row>
    <row r="95" spans="1:4" ht="12.75" customHeight="1" x14ac:dyDescent="0.3">
      <c r="A95" s="109">
        <f t="shared" si="2"/>
        <v>38472</v>
      </c>
      <c r="B95" s="106">
        <v>0.01</v>
      </c>
      <c r="C95" s="156"/>
      <c r="D95" s="98">
        <f t="shared" si="3"/>
        <v>0.01</v>
      </c>
    </row>
    <row r="96" spans="1:4" ht="12.75" customHeight="1" x14ac:dyDescent="0.3">
      <c r="A96" s="109">
        <f t="shared" si="2"/>
        <v>38503</v>
      </c>
      <c r="B96" s="106">
        <v>0.01</v>
      </c>
      <c r="C96" s="156"/>
      <c r="D96" s="98">
        <f t="shared" si="3"/>
        <v>0.01</v>
      </c>
    </row>
    <row r="97" spans="1:4" ht="12.75" customHeight="1" x14ac:dyDescent="0.3">
      <c r="A97" s="109">
        <f t="shared" si="2"/>
        <v>38533</v>
      </c>
      <c r="B97" s="106">
        <v>0.01</v>
      </c>
      <c r="C97" s="156"/>
      <c r="D97" s="98">
        <f t="shared" si="3"/>
        <v>0.01</v>
      </c>
    </row>
    <row r="98" spans="1:4" ht="12.75" customHeight="1" x14ac:dyDescent="0.3">
      <c r="A98" s="109">
        <f t="shared" si="2"/>
        <v>38564</v>
      </c>
      <c r="B98" s="106">
        <v>0.01</v>
      </c>
      <c r="C98" s="156"/>
      <c r="D98" s="98">
        <f t="shared" si="3"/>
        <v>0.01</v>
      </c>
    </row>
    <row r="99" spans="1:4" ht="12.75" customHeight="1" x14ac:dyDescent="0.3">
      <c r="A99" s="109">
        <f t="shared" si="2"/>
        <v>38595</v>
      </c>
      <c r="B99" s="106">
        <v>0.01</v>
      </c>
      <c r="C99" s="156"/>
      <c r="D99" s="98">
        <f t="shared" si="3"/>
        <v>0.01</v>
      </c>
    </row>
    <row r="100" spans="1:4" ht="12.75" customHeight="1" x14ac:dyDescent="0.3">
      <c r="A100" s="109">
        <f t="shared" si="2"/>
        <v>38625</v>
      </c>
      <c r="B100" s="106">
        <v>0.01</v>
      </c>
      <c r="C100" s="156"/>
      <c r="D100" s="98">
        <f t="shared" si="3"/>
        <v>0.01</v>
      </c>
    </row>
    <row r="101" spans="1:4" ht="12.75" customHeight="1" x14ac:dyDescent="0.3">
      <c r="A101" s="109">
        <f t="shared" si="2"/>
        <v>38656</v>
      </c>
      <c r="B101" s="106">
        <v>0.01</v>
      </c>
      <c r="C101" s="156"/>
      <c r="D101" s="98">
        <f t="shared" si="3"/>
        <v>0.01</v>
      </c>
    </row>
    <row r="102" spans="1:4" ht="12.75" customHeight="1" x14ac:dyDescent="0.3">
      <c r="A102" s="109">
        <f t="shared" si="2"/>
        <v>38686</v>
      </c>
      <c r="B102" s="106">
        <v>0.01</v>
      </c>
      <c r="C102" s="156"/>
      <c r="D102" s="98">
        <f t="shared" si="3"/>
        <v>0.01</v>
      </c>
    </row>
    <row r="103" spans="1:4" ht="12.75" customHeight="1" x14ac:dyDescent="0.3">
      <c r="A103" s="109">
        <f t="shared" si="2"/>
        <v>38717</v>
      </c>
      <c r="B103" s="106">
        <v>0.01</v>
      </c>
      <c r="C103" s="156"/>
      <c r="D103" s="98">
        <f t="shared" si="3"/>
        <v>0.01</v>
      </c>
    </row>
    <row r="104" spans="1:4" ht="12.75" customHeight="1" x14ac:dyDescent="0.3">
      <c r="A104" s="109">
        <f t="shared" si="2"/>
        <v>38748</v>
      </c>
      <c r="B104" s="106">
        <v>0.01</v>
      </c>
      <c r="C104" s="156"/>
      <c r="D104" s="98">
        <f t="shared" si="3"/>
        <v>0.01</v>
      </c>
    </row>
    <row r="105" spans="1:4" ht="12.75" customHeight="1" x14ac:dyDescent="0.3">
      <c r="A105" s="109">
        <f t="shared" si="2"/>
        <v>38776</v>
      </c>
      <c r="B105" s="106">
        <v>0.01</v>
      </c>
      <c r="C105" s="156"/>
      <c r="D105" s="98">
        <f t="shared" si="3"/>
        <v>0.01</v>
      </c>
    </row>
    <row r="106" spans="1:4" ht="12.75" customHeight="1" x14ac:dyDescent="0.3">
      <c r="A106" s="109">
        <f t="shared" si="2"/>
        <v>38807</v>
      </c>
      <c r="B106" s="106">
        <v>0.01</v>
      </c>
      <c r="C106" s="156"/>
      <c r="D106" s="98">
        <f t="shared" si="3"/>
        <v>0.01</v>
      </c>
    </row>
    <row r="107" spans="1:4" ht="12.75" customHeight="1" x14ac:dyDescent="0.3">
      <c r="A107" s="109">
        <f t="shared" si="2"/>
        <v>38837</v>
      </c>
      <c r="B107" s="106">
        <v>0.01</v>
      </c>
      <c r="C107" s="156"/>
      <c r="D107" s="98">
        <f t="shared" si="3"/>
        <v>0.01</v>
      </c>
    </row>
    <row r="108" spans="1:4" ht="12.75" customHeight="1" x14ac:dyDescent="0.3">
      <c r="A108" s="109">
        <f t="shared" si="2"/>
        <v>38868</v>
      </c>
      <c r="B108" s="106">
        <v>0.01</v>
      </c>
      <c r="C108" s="156"/>
      <c r="D108" s="98">
        <f t="shared" si="3"/>
        <v>0.01</v>
      </c>
    </row>
    <row r="109" spans="1:4" ht="12.75" customHeight="1" x14ac:dyDescent="0.3">
      <c r="A109" s="109">
        <f t="shared" si="2"/>
        <v>38898</v>
      </c>
      <c r="B109" s="106">
        <v>0.01</v>
      </c>
      <c r="C109" s="156"/>
      <c r="D109" s="98">
        <f t="shared" si="3"/>
        <v>0.01</v>
      </c>
    </row>
    <row r="110" spans="1:4" ht="12.75" customHeight="1" x14ac:dyDescent="0.3">
      <c r="A110" s="109">
        <f t="shared" si="2"/>
        <v>38929</v>
      </c>
      <c r="B110" s="106">
        <v>0.01</v>
      </c>
      <c r="C110" s="156"/>
      <c r="D110" s="98">
        <f t="shared" si="3"/>
        <v>0.01</v>
      </c>
    </row>
    <row r="111" spans="1:4" ht="12.75" customHeight="1" x14ac:dyDescent="0.3">
      <c r="A111" s="109">
        <f t="shared" si="2"/>
        <v>38960</v>
      </c>
      <c r="B111" s="106">
        <v>0.01</v>
      </c>
      <c r="C111" s="156"/>
      <c r="D111" s="98">
        <f t="shared" si="3"/>
        <v>0.01</v>
      </c>
    </row>
    <row r="112" spans="1:4" ht="12.75" customHeight="1" x14ac:dyDescent="0.3">
      <c r="A112" s="109">
        <f t="shared" si="2"/>
        <v>38990</v>
      </c>
      <c r="B112" s="106">
        <v>0.01</v>
      </c>
      <c r="C112" s="156"/>
      <c r="D112" s="98">
        <f t="shared" si="3"/>
        <v>0.01</v>
      </c>
    </row>
    <row r="113" spans="1:4" ht="12.75" customHeight="1" x14ac:dyDescent="0.3">
      <c r="A113" s="109">
        <f t="shared" si="2"/>
        <v>39021</v>
      </c>
      <c r="B113" s="106">
        <v>0.01</v>
      </c>
      <c r="C113" s="156"/>
      <c r="D113" s="98">
        <f t="shared" si="3"/>
        <v>0.01</v>
      </c>
    </row>
    <row r="114" spans="1:4" ht="12.75" customHeight="1" x14ac:dyDescent="0.3">
      <c r="A114" s="109">
        <f t="shared" si="2"/>
        <v>39051</v>
      </c>
      <c r="B114" s="106">
        <v>0.01</v>
      </c>
      <c r="C114" s="156"/>
      <c r="D114" s="98">
        <f t="shared" si="3"/>
        <v>0.01</v>
      </c>
    </row>
    <row r="115" spans="1:4" ht="12.75" customHeight="1" x14ac:dyDescent="0.3">
      <c r="A115" s="109">
        <f t="shared" si="2"/>
        <v>39082</v>
      </c>
      <c r="B115" s="106">
        <v>0.01</v>
      </c>
      <c r="C115" s="156"/>
      <c r="D115" s="98">
        <f t="shared" si="3"/>
        <v>0.01</v>
      </c>
    </row>
    <row r="116" spans="1:4" ht="12.75" customHeight="1" x14ac:dyDescent="0.3">
      <c r="A116" s="109">
        <f t="shared" si="2"/>
        <v>39113</v>
      </c>
      <c r="B116" s="106">
        <v>0.01</v>
      </c>
      <c r="C116" s="156"/>
      <c r="D116" s="98">
        <f t="shared" si="3"/>
        <v>0.01</v>
      </c>
    </row>
    <row r="117" spans="1:4" ht="12.75" customHeight="1" x14ac:dyDescent="0.3">
      <c r="A117" s="109">
        <f t="shared" si="2"/>
        <v>39141</v>
      </c>
      <c r="B117" s="106">
        <v>0.01</v>
      </c>
      <c r="C117" s="156"/>
      <c r="D117" s="98">
        <f t="shared" si="3"/>
        <v>0.01</v>
      </c>
    </row>
    <row r="118" spans="1:4" ht="12.75" customHeight="1" x14ac:dyDescent="0.3">
      <c r="A118" s="109">
        <f t="shared" si="2"/>
        <v>39172</v>
      </c>
      <c r="B118" s="106">
        <v>0.01</v>
      </c>
      <c r="C118" s="156"/>
      <c r="D118" s="98">
        <f t="shared" si="3"/>
        <v>0.01</v>
      </c>
    </row>
    <row r="119" spans="1:4" ht="12.75" customHeight="1" x14ac:dyDescent="0.3">
      <c r="A119" s="109">
        <f t="shared" si="2"/>
        <v>39202</v>
      </c>
      <c r="B119" s="106">
        <v>0.01</v>
      </c>
      <c r="C119" s="156"/>
      <c r="D119" s="98">
        <f t="shared" si="3"/>
        <v>0.01</v>
      </c>
    </row>
    <row r="120" spans="1:4" ht="12.75" customHeight="1" x14ac:dyDescent="0.3">
      <c r="A120" s="109">
        <f t="shared" si="2"/>
        <v>39233</v>
      </c>
      <c r="B120" s="106">
        <v>0.01</v>
      </c>
      <c r="C120" s="156"/>
      <c r="D120" s="98">
        <f t="shared" si="3"/>
        <v>0.01</v>
      </c>
    </row>
    <row r="121" spans="1:4" ht="12.75" customHeight="1" x14ac:dyDescent="0.3">
      <c r="A121" s="109">
        <f t="shared" si="2"/>
        <v>39263</v>
      </c>
      <c r="B121" s="106">
        <v>0.01</v>
      </c>
      <c r="C121" s="156"/>
      <c r="D121" s="98">
        <f t="shared" si="3"/>
        <v>0.01</v>
      </c>
    </row>
    <row r="122" spans="1:4" ht="12.75" customHeight="1" x14ac:dyDescent="0.3">
      <c r="A122" s="109">
        <f t="shared" si="2"/>
        <v>39294</v>
      </c>
      <c r="B122" s="106">
        <v>0.01</v>
      </c>
      <c r="C122" s="156"/>
      <c r="D122" s="98">
        <f t="shared" si="3"/>
        <v>0.01</v>
      </c>
    </row>
    <row r="123" spans="1:4" ht="12.75" customHeight="1" x14ac:dyDescent="0.3">
      <c r="A123" s="109">
        <f t="shared" si="2"/>
        <v>39325</v>
      </c>
      <c r="B123" s="106">
        <v>0.01</v>
      </c>
      <c r="C123" s="156"/>
      <c r="D123" s="98">
        <f t="shared" si="3"/>
        <v>0.01</v>
      </c>
    </row>
    <row r="124" spans="1:4" ht="12.75" customHeight="1" x14ac:dyDescent="0.3">
      <c r="A124" s="109">
        <f t="shared" si="2"/>
        <v>39355</v>
      </c>
      <c r="B124" s="106">
        <v>0.01</v>
      </c>
      <c r="C124" s="156"/>
      <c r="D124" s="98">
        <f t="shared" si="3"/>
        <v>0.01</v>
      </c>
    </row>
    <row r="125" spans="1:4" ht="12.75" customHeight="1" x14ac:dyDescent="0.3">
      <c r="A125" s="109">
        <f t="shared" si="2"/>
        <v>39386</v>
      </c>
      <c r="B125" s="106">
        <v>0.01</v>
      </c>
      <c r="C125" s="156"/>
      <c r="D125" s="98">
        <f t="shared" si="3"/>
        <v>0.01</v>
      </c>
    </row>
    <row r="126" spans="1:4" ht="12.75" customHeight="1" x14ac:dyDescent="0.3">
      <c r="A126" s="109">
        <f t="shared" ref="A126:A189" si="4">EOMONTH(A125,1)</f>
        <v>39416</v>
      </c>
      <c r="B126" s="106">
        <v>0.01</v>
      </c>
      <c r="C126" s="156"/>
      <c r="D126" s="98">
        <f t="shared" si="3"/>
        <v>0.01</v>
      </c>
    </row>
    <row r="127" spans="1:4" ht="12.75" customHeight="1" x14ac:dyDescent="0.3">
      <c r="A127" s="109">
        <f t="shared" si="4"/>
        <v>39447</v>
      </c>
      <c r="B127" s="106">
        <v>0.01</v>
      </c>
      <c r="C127" s="156"/>
      <c r="D127" s="98">
        <f t="shared" si="3"/>
        <v>0.01</v>
      </c>
    </row>
    <row r="128" spans="1:4" ht="12.75" customHeight="1" x14ac:dyDescent="0.3">
      <c r="A128" s="109">
        <f t="shared" si="4"/>
        <v>39478</v>
      </c>
      <c r="B128" s="106">
        <v>0.01</v>
      </c>
      <c r="C128" s="156"/>
      <c r="D128" s="98">
        <f t="shared" si="3"/>
        <v>0.01</v>
      </c>
    </row>
    <row r="129" spans="1:4" ht="12.75" customHeight="1" x14ac:dyDescent="0.3">
      <c r="A129" s="109">
        <f t="shared" si="4"/>
        <v>39507</v>
      </c>
      <c r="B129" s="106">
        <v>0.01</v>
      </c>
      <c r="C129" s="156"/>
      <c r="D129" s="98">
        <f t="shared" si="3"/>
        <v>0.01</v>
      </c>
    </row>
    <row r="130" spans="1:4" ht="12.75" customHeight="1" x14ac:dyDescent="0.3">
      <c r="A130" s="109">
        <f t="shared" si="4"/>
        <v>39538</v>
      </c>
      <c r="B130" s="106">
        <v>0.01</v>
      </c>
      <c r="C130" s="156"/>
      <c r="D130" s="98">
        <f t="shared" ref="D130:D193" si="5">IF(OR(B130="",C130=0),B130,IF(C130&gt;B130*5,B130*5,C130))</f>
        <v>0.01</v>
      </c>
    </row>
    <row r="131" spans="1:4" ht="12.75" customHeight="1" x14ac:dyDescent="0.3">
      <c r="A131" s="109">
        <f t="shared" si="4"/>
        <v>39568</v>
      </c>
      <c r="B131" s="106">
        <v>0.01</v>
      </c>
      <c r="C131" s="156"/>
      <c r="D131" s="98">
        <f t="shared" si="5"/>
        <v>0.01</v>
      </c>
    </row>
    <row r="132" spans="1:4" ht="12.75" customHeight="1" x14ac:dyDescent="0.3">
      <c r="A132" s="109">
        <f t="shared" si="4"/>
        <v>39599</v>
      </c>
      <c r="B132" s="106">
        <v>0.01</v>
      </c>
      <c r="C132" s="156"/>
      <c r="D132" s="98">
        <f t="shared" si="5"/>
        <v>0.01</v>
      </c>
    </row>
    <row r="133" spans="1:4" ht="12.75" customHeight="1" x14ac:dyDescent="0.3">
      <c r="A133" s="109">
        <f t="shared" si="4"/>
        <v>39629</v>
      </c>
      <c r="B133" s="106">
        <v>0.01</v>
      </c>
      <c r="C133" s="156"/>
      <c r="D133" s="98">
        <f t="shared" si="5"/>
        <v>0.01</v>
      </c>
    </row>
    <row r="134" spans="1:4" ht="12.75" customHeight="1" x14ac:dyDescent="0.3">
      <c r="A134" s="109">
        <f t="shared" si="4"/>
        <v>39660</v>
      </c>
      <c r="B134" s="106">
        <v>0.01</v>
      </c>
      <c r="C134" s="156"/>
      <c r="D134" s="98">
        <f t="shared" si="5"/>
        <v>0.01</v>
      </c>
    </row>
    <row r="135" spans="1:4" ht="12.75" customHeight="1" x14ac:dyDescent="0.3">
      <c r="A135" s="109">
        <f t="shared" si="4"/>
        <v>39691</v>
      </c>
      <c r="B135" s="106">
        <v>0.01</v>
      </c>
      <c r="C135" s="156"/>
      <c r="D135" s="98">
        <f t="shared" si="5"/>
        <v>0.01</v>
      </c>
    </row>
    <row r="136" spans="1:4" ht="12.75" customHeight="1" x14ac:dyDescent="0.3">
      <c r="A136" s="109">
        <f t="shared" si="4"/>
        <v>39721</v>
      </c>
      <c r="B136" s="106">
        <v>0.01</v>
      </c>
      <c r="C136" s="156"/>
      <c r="D136" s="98">
        <f t="shared" si="5"/>
        <v>0.01</v>
      </c>
    </row>
    <row r="137" spans="1:4" ht="12.75" customHeight="1" x14ac:dyDescent="0.3">
      <c r="A137" s="109">
        <f t="shared" si="4"/>
        <v>39752</v>
      </c>
      <c r="B137" s="106">
        <v>0.01</v>
      </c>
      <c r="C137" s="156"/>
      <c r="D137" s="98">
        <f t="shared" si="5"/>
        <v>0.01</v>
      </c>
    </row>
    <row r="138" spans="1:4" ht="12.75" customHeight="1" x14ac:dyDescent="0.3">
      <c r="A138" s="109">
        <f t="shared" si="4"/>
        <v>39782</v>
      </c>
      <c r="B138" s="106">
        <v>0.01</v>
      </c>
      <c r="C138" s="156"/>
      <c r="D138" s="98">
        <f t="shared" si="5"/>
        <v>0.01</v>
      </c>
    </row>
    <row r="139" spans="1:4" ht="12.75" customHeight="1" x14ac:dyDescent="0.3">
      <c r="A139" s="109">
        <f t="shared" si="4"/>
        <v>39813</v>
      </c>
      <c r="B139" s="106">
        <v>0.01</v>
      </c>
      <c r="C139" s="156"/>
      <c r="D139" s="98">
        <f t="shared" si="5"/>
        <v>0.01</v>
      </c>
    </row>
    <row r="140" spans="1:4" ht="12.75" customHeight="1" x14ac:dyDescent="0.3">
      <c r="A140" s="109">
        <f t="shared" si="4"/>
        <v>39844</v>
      </c>
      <c r="B140" s="106">
        <v>0.01</v>
      </c>
      <c r="C140" s="156"/>
      <c r="D140" s="98">
        <f t="shared" si="5"/>
        <v>0.01</v>
      </c>
    </row>
    <row r="141" spans="1:4" ht="12.75" customHeight="1" x14ac:dyDescent="0.3">
      <c r="A141" s="109">
        <f t="shared" si="4"/>
        <v>39872</v>
      </c>
      <c r="B141" s="106">
        <v>0.01</v>
      </c>
      <c r="C141" s="156"/>
      <c r="D141" s="98">
        <f t="shared" si="5"/>
        <v>0.01</v>
      </c>
    </row>
    <row r="142" spans="1:4" ht="12.75" customHeight="1" x14ac:dyDescent="0.3">
      <c r="A142" s="109">
        <f t="shared" si="4"/>
        <v>39903</v>
      </c>
      <c r="B142" s="106">
        <v>0.01</v>
      </c>
      <c r="C142" s="156"/>
      <c r="D142" s="98">
        <f t="shared" si="5"/>
        <v>0.01</v>
      </c>
    </row>
    <row r="143" spans="1:4" ht="12.75" customHeight="1" x14ac:dyDescent="0.3">
      <c r="A143" s="109">
        <f t="shared" si="4"/>
        <v>39933</v>
      </c>
      <c r="B143" s="106">
        <v>0.01</v>
      </c>
      <c r="C143" s="156"/>
      <c r="D143" s="98">
        <f t="shared" si="5"/>
        <v>0.01</v>
      </c>
    </row>
    <row r="144" spans="1:4" ht="12.75" customHeight="1" x14ac:dyDescent="0.3">
      <c r="A144" s="109">
        <f t="shared" si="4"/>
        <v>39964</v>
      </c>
      <c r="B144" s="106">
        <v>0.01</v>
      </c>
      <c r="C144" s="156"/>
      <c r="D144" s="98">
        <f t="shared" si="5"/>
        <v>0.01</v>
      </c>
    </row>
    <row r="145" spans="1:4" ht="12.75" customHeight="1" x14ac:dyDescent="0.3">
      <c r="A145" s="109">
        <f t="shared" si="4"/>
        <v>39994</v>
      </c>
      <c r="B145" s="106">
        <v>0.01</v>
      </c>
      <c r="C145" s="156"/>
      <c r="D145" s="98">
        <f t="shared" si="5"/>
        <v>0.01</v>
      </c>
    </row>
    <row r="146" spans="1:4" ht="12.75" customHeight="1" x14ac:dyDescent="0.3">
      <c r="A146" s="109">
        <f t="shared" si="4"/>
        <v>40025</v>
      </c>
      <c r="B146" s="106">
        <v>0.01</v>
      </c>
      <c r="C146" s="156"/>
      <c r="D146" s="98">
        <f t="shared" si="5"/>
        <v>0.01</v>
      </c>
    </row>
    <row r="147" spans="1:4" ht="12.75" customHeight="1" x14ac:dyDescent="0.3">
      <c r="A147" s="109">
        <f t="shared" si="4"/>
        <v>40056</v>
      </c>
      <c r="B147" s="106">
        <v>0.01</v>
      </c>
      <c r="C147" s="156"/>
      <c r="D147" s="98">
        <f t="shared" si="5"/>
        <v>0.01</v>
      </c>
    </row>
    <row r="148" spans="1:4" ht="12.75" customHeight="1" x14ac:dyDescent="0.3">
      <c r="A148" s="109">
        <f t="shared" si="4"/>
        <v>40086</v>
      </c>
      <c r="B148" s="106">
        <v>0.01</v>
      </c>
      <c r="C148" s="156"/>
      <c r="D148" s="98">
        <f t="shared" si="5"/>
        <v>0.01</v>
      </c>
    </row>
    <row r="149" spans="1:4" ht="12.75" customHeight="1" x14ac:dyDescent="0.3">
      <c r="A149" s="109">
        <f t="shared" si="4"/>
        <v>40117</v>
      </c>
      <c r="B149" s="106">
        <v>0.01</v>
      </c>
      <c r="C149" s="156"/>
      <c r="D149" s="98">
        <f t="shared" si="5"/>
        <v>0.01</v>
      </c>
    </row>
    <row r="150" spans="1:4" ht="12.75" customHeight="1" x14ac:dyDescent="0.3">
      <c r="A150" s="109">
        <f t="shared" si="4"/>
        <v>40147</v>
      </c>
      <c r="B150" s="106">
        <v>0.01</v>
      </c>
      <c r="C150" s="156"/>
      <c r="D150" s="98">
        <f t="shared" si="5"/>
        <v>0.01</v>
      </c>
    </row>
    <row r="151" spans="1:4" ht="12.75" customHeight="1" x14ac:dyDescent="0.3">
      <c r="A151" s="109">
        <f t="shared" si="4"/>
        <v>40178</v>
      </c>
      <c r="B151" s="106">
        <v>0.01</v>
      </c>
      <c r="C151" s="156"/>
      <c r="D151" s="98">
        <f t="shared" si="5"/>
        <v>0.01</v>
      </c>
    </row>
    <row r="152" spans="1:4" ht="12.75" customHeight="1" x14ac:dyDescent="0.3">
      <c r="A152" s="109">
        <f t="shared" si="4"/>
        <v>40209</v>
      </c>
      <c r="B152" s="106">
        <v>0.01</v>
      </c>
      <c r="C152" s="156"/>
      <c r="D152" s="98">
        <f t="shared" si="5"/>
        <v>0.01</v>
      </c>
    </row>
    <row r="153" spans="1:4" ht="12.75" customHeight="1" x14ac:dyDescent="0.3">
      <c r="A153" s="109">
        <f t="shared" si="4"/>
        <v>40237</v>
      </c>
      <c r="B153" s="106">
        <v>0.01</v>
      </c>
      <c r="C153" s="156"/>
      <c r="D153" s="98">
        <f t="shared" si="5"/>
        <v>0.01</v>
      </c>
    </row>
    <row r="154" spans="1:4" ht="12.75" customHeight="1" x14ac:dyDescent="0.3">
      <c r="A154" s="109">
        <f t="shared" si="4"/>
        <v>40268</v>
      </c>
      <c r="B154" s="106">
        <v>0.01</v>
      </c>
      <c r="C154" s="156"/>
      <c r="D154" s="98">
        <f t="shared" si="5"/>
        <v>0.01</v>
      </c>
    </row>
    <row r="155" spans="1:4" ht="12.75" customHeight="1" x14ac:dyDescent="0.3">
      <c r="A155" s="109">
        <f t="shared" si="4"/>
        <v>40298</v>
      </c>
      <c r="B155" s="106">
        <v>0.01</v>
      </c>
      <c r="C155" s="156"/>
      <c r="D155" s="98">
        <f t="shared" si="5"/>
        <v>0.01</v>
      </c>
    </row>
    <row r="156" spans="1:4" ht="12.75" customHeight="1" x14ac:dyDescent="0.3">
      <c r="A156" s="109">
        <f t="shared" si="4"/>
        <v>40329</v>
      </c>
      <c r="B156" s="106">
        <v>0.01</v>
      </c>
      <c r="C156" s="156"/>
      <c r="D156" s="98">
        <f t="shared" si="5"/>
        <v>0.01</v>
      </c>
    </row>
    <row r="157" spans="1:4" ht="12.75" customHeight="1" x14ac:dyDescent="0.3">
      <c r="A157" s="109">
        <f t="shared" si="4"/>
        <v>40359</v>
      </c>
      <c r="B157" s="106">
        <v>0.01</v>
      </c>
      <c r="C157" s="156"/>
      <c r="D157" s="98">
        <f t="shared" si="5"/>
        <v>0.01</v>
      </c>
    </row>
    <row r="158" spans="1:4" ht="12.75" customHeight="1" x14ac:dyDescent="0.3">
      <c r="A158" s="109">
        <f t="shared" si="4"/>
        <v>40390</v>
      </c>
      <c r="B158" s="106">
        <v>0.01</v>
      </c>
      <c r="C158" s="156"/>
      <c r="D158" s="98">
        <f t="shared" si="5"/>
        <v>0.01</v>
      </c>
    </row>
    <row r="159" spans="1:4" ht="12.75" customHeight="1" x14ac:dyDescent="0.3">
      <c r="A159" s="109">
        <f t="shared" si="4"/>
        <v>40421</v>
      </c>
      <c r="B159" s="106">
        <v>0.01</v>
      </c>
      <c r="C159" s="156"/>
      <c r="D159" s="98">
        <f t="shared" si="5"/>
        <v>0.01</v>
      </c>
    </row>
    <row r="160" spans="1:4" ht="12.75" customHeight="1" x14ac:dyDescent="0.3">
      <c r="A160" s="109">
        <f t="shared" si="4"/>
        <v>40451</v>
      </c>
      <c r="B160" s="106">
        <v>0.01</v>
      </c>
      <c r="C160" s="156"/>
      <c r="D160" s="98">
        <f t="shared" si="5"/>
        <v>0.01</v>
      </c>
    </row>
    <row r="161" spans="1:4" ht="12.75" customHeight="1" x14ac:dyDescent="0.3">
      <c r="A161" s="109">
        <f t="shared" si="4"/>
        <v>40482</v>
      </c>
      <c r="B161" s="106">
        <v>0.01</v>
      </c>
      <c r="C161" s="156"/>
      <c r="D161" s="98">
        <f t="shared" si="5"/>
        <v>0.01</v>
      </c>
    </row>
    <row r="162" spans="1:4" ht="12.75" customHeight="1" x14ac:dyDescent="0.3">
      <c r="A162" s="109">
        <f t="shared" si="4"/>
        <v>40512</v>
      </c>
      <c r="B162" s="106">
        <v>0.01</v>
      </c>
      <c r="C162" s="156"/>
      <c r="D162" s="98">
        <f t="shared" si="5"/>
        <v>0.01</v>
      </c>
    </row>
    <row r="163" spans="1:4" ht="12.75" customHeight="1" x14ac:dyDescent="0.3">
      <c r="A163" s="109">
        <f t="shared" si="4"/>
        <v>40543</v>
      </c>
      <c r="B163" s="106">
        <v>0.01</v>
      </c>
      <c r="C163" s="156"/>
      <c r="D163" s="98">
        <f t="shared" si="5"/>
        <v>0.01</v>
      </c>
    </row>
    <row r="164" spans="1:4" ht="12.75" customHeight="1" x14ac:dyDescent="0.3">
      <c r="A164" s="109">
        <f t="shared" si="4"/>
        <v>40574</v>
      </c>
      <c r="B164" s="106">
        <v>0.01</v>
      </c>
      <c r="C164" s="156"/>
      <c r="D164" s="98">
        <f t="shared" si="5"/>
        <v>0.01</v>
      </c>
    </row>
    <row r="165" spans="1:4" ht="12.75" customHeight="1" x14ac:dyDescent="0.3">
      <c r="A165" s="109">
        <f t="shared" si="4"/>
        <v>40602</v>
      </c>
      <c r="B165" s="106">
        <v>0.01</v>
      </c>
      <c r="C165" s="156"/>
      <c r="D165" s="98">
        <f t="shared" si="5"/>
        <v>0.01</v>
      </c>
    </row>
    <row r="166" spans="1:4" ht="12.75" customHeight="1" x14ac:dyDescent="0.3">
      <c r="A166" s="109">
        <f t="shared" si="4"/>
        <v>40633</v>
      </c>
      <c r="B166" s="106">
        <v>0.01</v>
      </c>
      <c r="C166" s="156"/>
      <c r="D166" s="98">
        <f t="shared" si="5"/>
        <v>0.01</v>
      </c>
    </row>
    <row r="167" spans="1:4" ht="12.75" customHeight="1" x14ac:dyDescent="0.3">
      <c r="A167" s="109">
        <f t="shared" si="4"/>
        <v>40663</v>
      </c>
      <c r="B167" s="106">
        <v>0.01</v>
      </c>
      <c r="C167" s="156"/>
      <c r="D167" s="98">
        <f t="shared" si="5"/>
        <v>0.01</v>
      </c>
    </row>
    <row r="168" spans="1:4" ht="12.75" customHeight="1" x14ac:dyDescent="0.3">
      <c r="A168" s="109">
        <f t="shared" si="4"/>
        <v>40694</v>
      </c>
      <c r="B168" s="106">
        <v>0.01</v>
      </c>
      <c r="C168" s="156"/>
      <c r="D168" s="98">
        <f t="shared" si="5"/>
        <v>0.01</v>
      </c>
    </row>
    <row r="169" spans="1:4" ht="12.75" customHeight="1" x14ac:dyDescent="0.3">
      <c r="A169" s="109">
        <f t="shared" si="4"/>
        <v>40724</v>
      </c>
      <c r="B169" s="106">
        <v>0.01</v>
      </c>
      <c r="C169" s="156"/>
      <c r="D169" s="98">
        <f t="shared" si="5"/>
        <v>0.01</v>
      </c>
    </row>
    <row r="170" spans="1:4" ht="12.75" customHeight="1" x14ac:dyDescent="0.3">
      <c r="A170" s="109">
        <f t="shared" si="4"/>
        <v>40755</v>
      </c>
      <c r="B170" s="106">
        <v>0.01</v>
      </c>
      <c r="C170" s="156"/>
      <c r="D170" s="98">
        <f t="shared" si="5"/>
        <v>0.01</v>
      </c>
    </row>
    <row r="171" spans="1:4" ht="12.75" customHeight="1" x14ac:dyDescent="0.3">
      <c r="A171" s="109">
        <f t="shared" si="4"/>
        <v>40786</v>
      </c>
      <c r="B171" s="106">
        <v>0.01</v>
      </c>
      <c r="C171" s="156"/>
      <c r="D171" s="98">
        <f t="shared" si="5"/>
        <v>0.01</v>
      </c>
    </row>
    <row r="172" spans="1:4" ht="12.75" customHeight="1" x14ac:dyDescent="0.3">
      <c r="A172" s="109">
        <f t="shared" si="4"/>
        <v>40816</v>
      </c>
      <c r="B172" s="106">
        <v>0.01</v>
      </c>
      <c r="C172" s="156"/>
      <c r="D172" s="98">
        <f t="shared" si="5"/>
        <v>0.01</v>
      </c>
    </row>
    <row r="173" spans="1:4" ht="12.75" customHeight="1" x14ac:dyDescent="0.3">
      <c r="A173" s="109">
        <f t="shared" si="4"/>
        <v>40847</v>
      </c>
      <c r="B173" s="106">
        <v>0.01</v>
      </c>
      <c r="C173" s="156"/>
      <c r="D173" s="98">
        <f t="shared" si="5"/>
        <v>0.01</v>
      </c>
    </row>
    <row r="174" spans="1:4" ht="12.75" customHeight="1" x14ac:dyDescent="0.3">
      <c r="A174" s="109">
        <f t="shared" si="4"/>
        <v>40877</v>
      </c>
      <c r="B174" s="106">
        <v>0.01</v>
      </c>
      <c r="C174" s="156"/>
      <c r="D174" s="98">
        <f t="shared" si="5"/>
        <v>0.01</v>
      </c>
    </row>
    <row r="175" spans="1:4" ht="12.75" customHeight="1" x14ac:dyDescent="0.3">
      <c r="A175" s="109">
        <f t="shared" si="4"/>
        <v>40908</v>
      </c>
      <c r="B175" s="106">
        <v>0.01</v>
      </c>
      <c r="C175" s="156"/>
      <c r="D175" s="98">
        <f t="shared" si="5"/>
        <v>0.01</v>
      </c>
    </row>
    <row r="176" spans="1:4" ht="12.75" customHeight="1" x14ac:dyDescent="0.3">
      <c r="A176" s="109">
        <f t="shared" si="4"/>
        <v>40939</v>
      </c>
      <c r="B176" s="106">
        <v>0.01</v>
      </c>
      <c r="C176" s="156"/>
      <c r="D176" s="98">
        <f t="shared" si="5"/>
        <v>0.01</v>
      </c>
    </row>
    <row r="177" spans="1:4" ht="12.75" customHeight="1" x14ac:dyDescent="0.3">
      <c r="A177" s="109">
        <f t="shared" si="4"/>
        <v>40968</v>
      </c>
      <c r="B177" s="106">
        <v>0.01</v>
      </c>
      <c r="C177" s="156"/>
      <c r="D177" s="98">
        <f t="shared" si="5"/>
        <v>0.01</v>
      </c>
    </row>
    <row r="178" spans="1:4" ht="12.75" customHeight="1" x14ac:dyDescent="0.3">
      <c r="A178" s="109">
        <f t="shared" si="4"/>
        <v>40999</v>
      </c>
      <c r="B178" s="106">
        <v>0.01</v>
      </c>
      <c r="C178" s="156"/>
      <c r="D178" s="98">
        <f t="shared" si="5"/>
        <v>0.01</v>
      </c>
    </row>
    <row r="179" spans="1:4" ht="12.75" customHeight="1" x14ac:dyDescent="0.3">
      <c r="A179" s="109">
        <f t="shared" si="4"/>
        <v>41029</v>
      </c>
      <c r="B179" s="106">
        <v>0.01</v>
      </c>
      <c r="C179" s="156"/>
      <c r="D179" s="98">
        <f t="shared" si="5"/>
        <v>0.01</v>
      </c>
    </row>
    <row r="180" spans="1:4" ht="12.75" customHeight="1" x14ac:dyDescent="0.3">
      <c r="A180" s="109">
        <f t="shared" si="4"/>
        <v>41060</v>
      </c>
      <c r="B180" s="106">
        <v>0.01</v>
      </c>
      <c r="C180" s="156"/>
      <c r="D180" s="98">
        <f t="shared" si="5"/>
        <v>0.01</v>
      </c>
    </row>
    <row r="181" spans="1:4" ht="12.75" customHeight="1" x14ac:dyDescent="0.3">
      <c r="A181" s="109">
        <f t="shared" si="4"/>
        <v>41090</v>
      </c>
      <c r="B181" s="106">
        <v>0.01</v>
      </c>
      <c r="C181" s="156"/>
      <c r="D181" s="98">
        <f t="shared" si="5"/>
        <v>0.01</v>
      </c>
    </row>
    <row r="182" spans="1:4" ht="12.75" customHeight="1" x14ac:dyDescent="0.3">
      <c r="A182" s="109">
        <f t="shared" si="4"/>
        <v>41121</v>
      </c>
      <c r="B182" s="106">
        <v>0.01</v>
      </c>
      <c r="C182" s="156"/>
      <c r="D182" s="98">
        <f t="shared" si="5"/>
        <v>0.01</v>
      </c>
    </row>
    <row r="183" spans="1:4" ht="12.75" customHeight="1" x14ac:dyDescent="0.3">
      <c r="A183" s="109">
        <f t="shared" si="4"/>
        <v>41152</v>
      </c>
      <c r="B183" s="106">
        <v>0.01</v>
      </c>
      <c r="C183" s="156"/>
      <c r="D183" s="98">
        <f t="shared" si="5"/>
        <v>0.01</v>
      </c>
    </row>
    <row r="184" spans="1:4" ht="12.75" customHeight="1" x14ac:dyDescent="0.3">
      <c r="A184" s="109">
        <f t="shared" si="4"/>
        <v>41182</v>
      </c>
      <c r="B184" s="106">
        <v>0.01</v>
      </c>
      <c r="C184" s="156"/>
      <c r="D184" s="98">
        <f t="shared" si="5"/>
        <v>0.01</v>
      </c>
    </row>
    <row r="185" spans="1:4" ht="12.75" customHeight="1" x14ac:dyDescent="0.3">
      <c r="A185" s="109">
        <f t="shared" si="4"/>
        <v>41213</v>
      </c>
      <c r="B185" s="106">
        <v>0.01</v>
      </c>
      <c r="C185" s="156"/>
      <c r="D185" s="98">
        <f t="shared" si="5"/>
        <v>0.01</v>
      </c>
    </row>
    <row r="186" spans="1:4" ht="12.75" customHeight="1" x14ac:dyDescent="0.3">
      <c r="A186" s="109">
        <f t="shared" si="4"/>
        <v>41243</v>
      </c>
      <c r="B186" s="106">
        <v>0.01</v>
      </c>
      <c r="C186" s="156"/>
      <c r="D186" s="98">
        <f t="shared" si="5"/>
        <v>0.01</v>
      </c>
    </row>
    <row r="187" spans="1:4" ht="12.75" customHeight="1" x14ac:dyDescent="0.3">
      <c r="A187" s="109">
        <f t="shared" si="4"/>
        <v>41274</v>
      </c>
      <c r="B187" s="106">
        <v>0.01</v>
      </c>
      <c r="C187" s="156"/>
      <c r="D187" s="98">
        <f t="shared" si="5"/>
        <v>0.01</v>
      </c>
    </row>
    <row r="188" spans="1:4" ht="12.75" customHeight="1" x14ac:dyDescent="0.3">
      <c r="A188" s="109">
        <f t="shared" si="4"/>
        <v>41305</v>
      </c>
      <c r="B188" s="106">
        <v>0.01</v>
      </c>
      <c r="C188" s="156"/>
      <c r="D188" s="98">
        <f t="shared" si="5"/>
        <v>0.01</v>
      </c>
    </row>
    <row r="189" spans="1:4" ht="12.75" customHeight="1" x14ac:dyDescent="0.3">
      <c r="A189" s="109">
        <f t="shared" si="4"/>
        <v>41333</v>
      </c>
      <c r="B189" s="106">
        <v>0.01</v>
      </c>
      <c r="C189" s="156"/>
      <c r="D189" s="98">
        <f t="shared" si="5"/>
        <v>0.01</v>
      </c>
    </row>
    <row r="190" spans="1:4" ht="12.75" customHeight="1" x14ac:dyDescent="0.3">
      <c r="A190" s="109">
        <f t="shared" ref="A190:A222" si="6">EOMONTH(A189,1)</f>
        <v>41364</v>
      </c>
      <c r="B190" s="106">
        <v>0.01</v>
      </c>
      <c r="C190" s="156"/>
      <c r="D190" s="98">
        <f t="shared" si="5"/>
        <v>0.01</v>
      </c>
    </row>
    <row r="191" spans="1:4" ht="12.75" customHeight="1" x14ac:dyDescent="0.3">
      <c r="A191" s="109">
        <f t="shared" si="6"/>
        <v>41394</v>
      </c>
      <c r="B191" s="106">
        <v>0.01</v>
      </c>
      <c r="C191" s="156"/>
      <c r="D191" s="98">
        <f t="shared" si="5"/>
        <v>0.01</v>
      </c>
    </row>
    <row r="192" spans="1:4" ht="12.75" customHeight="1" x14ac:dyDescent="0.3">
      <c r="A192" s="109">
        <f t="shared" si="6"/>
        <v>41425</v>
      </c>
      <c r="B192" s="106">
        <v>0.01</v>
      </c>
      <c r="C192" s="156"/>
      <c r="D192" s="98">
        <f t="shared" si="5"/>
        <v>0.01</v>
      </c>
    </row>
    <row r="193" spans="1:4" ht="12.75" customHeight="1" x14ac:dyDescent="0.3">
      <c r="A193" s="109">
        <f t="shared" si="6"/>
        <v>41455</v>
      </c>
      <c r="B193" s="106">
        <v>0.01</v>
      </c>
      <c r="C193" s="156"/>
      <c r="D193" s="98">
        <f t="shared" si="5"/>
        <v>0.01</v>
      </c>
    </row>
    <row r="194" spans="1:4" ht="12.75" customHeight="1" x14ac:dyDescent="0.3">
      <c r="A194" s="109">
        <f t="shared" si="6"/>
        <v>41486</v>
      </c>
      <c r="B194" s="106">
        <v>0.01</v>
      </c>
      <c r="C194" s="156"/>
      <c r="D194" s="98">
        <f t="shared" ref="D194:D257" si="7">IF(OR(B194="",C194=0),B194,IF(C194&gt;B194*5,B194*5,C194))</f>
        <v>0.01</v>
      </c>
    </row>
    <row r="195" spans="1:4" ht="12.75" customHeight="1" x14ac:dyDescent="0.3">
      <c r="A195" s="109">
        <f t="shared" si="6"/>
        <v>41517</v>
      </c>
      <c r="B195" s="106">
        <v>0.01</v>
      </c>
      <c r="C195" s="156"/>
      <c r="D195" s="98">
        <f t="shared" si="7"/>
        <v>0.01</v>
      </c>
    </row>
    <row r="196" spans="1:4" ht="12.75" customHeight="1" x14ac:dyDescent="0.3">
      <c r="A196" s="109">
        <f t="shared" si="6"/>
        <v>41547</v>
      </c>
      <c r="B196" s="106">
        <v>0.01</v>
      </c>
      <c r="C196" s="156"/>
      <c r="D196" s="98">
        <f t="shared" si="7"/>
        <v>0.01</v>
      </c>
    </row>
    <row r="197" spans="1:4" ht="12.75" customHeight="1" x14ac:dyDescent="0.3">
      <c r="A197" s="109">
        <f t="shared" si="6"/>
        <v>41578</v>
      </c>
      <c r="B197" s="106">
        <v>0.01</v>
      </c>
      <c r="C197" s="156"/>
      <c r="D197" s="98">
        <f t="shared" si="7"/>
        <v>0.01</v>
      </c>
    </row>
    <row r="198" spans="1:4" ht="12.75" customHeight="1" x14ac:dyDescent="0.3">
      <c r="A198" s="109">
        <f t="shared" si="6"/>
        <v>41608</v>
      </c>
      <c r="B198" s="106">
        <v>0.01</v>
      </c>
      <c r="C198" s="156"/>
      <c r="D198" s="98">
        <f t="shared" si="7"/>
        <v>0.01</v>
      </c>
    </row>
    <row r="199" spans="1:4" ht="12.75" customHeight="1" x14ac:dyDescent="0.3">
      <c r="A199" s="109">
        <f t="shared" si="6"/>
        <v>41639</v>
      </c>
      <c r="B199" s="106">
        <v>0.01</v>
      </c>
      <c r="C199" s="156"/>
      <c r="D199" s="98">
        <f t="shared" si="7"/>
        <v>0.01</v>
      </c>
    </row>
    <row r="200" spans="1:4" ht="12.75" customHeight="1" x14ac:dyDescent="0.3">
      <c r="A200" s="109">
        <f t="shared" si="6"/>
        <v>41670</v>
      </c>
      <c r="B200" s="106">
        <v>0.01</v>
      </c>
      <c r="C200" s="156"/>
      <c r="D200" s="98">
        <f t="shared" si="7"/>
        <v>0.01</v>
      </c>
    </row>
    <row r="201" spans="1:4" ht="12.75" customHeight="1" x14ac:dyDescent="0.3">
      <c r="A201" s="109">
        <f t="shared" si="6"/>
        <v>41698</v>
      </c>
      <c r="B201" s="106">
        <v>0.01</v>
      </c>
      <c r="C201" s="156"/>
      <c r="D201" s="98">
        <f t="shared" si="7"/>
        <v>0.01</v>
      </c>
    </row>
    <row r="202" spans="1:4" ht="12.75" customHeight="1" x14ac:dyDescent="0.3">
      <c r="A202" s="109">
        <f t="shared" si="6"/>
        <v>41729</v>
      </c>
      <c r="B202" s="106">
        <v>0.01</v>
      </c>
      <c r="C202" s="156"/>
      <c r="D202" s="98">
        <f t="shared" si="7"/>
        <v>0.01</v>
      </c>
    </row>
    <row r="203" spans="1:4" ht="12.75" customHeight="1" x14ac:dyDescent="0.3">
      <c r="A203" s="109">
        <f t="shared" si="6"/>
        <v>41759</v>
      </c>
      <c r="B203" s="106">
        <v>0.01</v>
      </c>
      <c r="C203" s="156"/>
      <c r="D203" s="98">
        <f t="shared" si="7"/>
        <v>0.01</v>
      </c>
    </row>
    <row r="204" spans="1:4" ht="12.75" customHeight="1" x14ac:dyDescent="0.3">
      <c r="A204" s="109">
        <f t="shared" si="6"/>
        <v>41790</v>
      </c>
      <c r="B204" s="106">
        <v>0.01</v>
      </c>
      <c r="C204" s="156"/>
      <c r="D204" s="98">
        <f t="shared" si="7"/>
        <v>0.01</v>
      </c>
    </row>
    <row r="205" spans="1:4" ht="12.75" customHeight="1" x14ac:dyDescent="0.3">
      <c r="A205" s="109">
        <f t="shared" si="6"/>
        <v>41820</v>
      </c>
      <c r="B205" s="106">
        <v>0.01</v>
      </c>
      <c r="C205" s="156"/>
      <c r="D205" s="98">
        <f t="shared" si="7"/>
        <v>0.01</v>
      </c>
    </row>
    <row r="206" spans="1:4" ht="12.75" customHeight="1" x14ac:dyDescent="0.3">
      <c r="A206" s="109">
        <f t="shared" si="6"/>
        <v>41851</v>
      </c>
      <c r="B206" s="106">
        <v>0.01</v>
      </c>
      <c r="C206" s="156"/>
      <c r="D206" s="98">
        <f t="shared" si="7"/>
        <v>0.01</v>
      </c>
    </row>
    <row r="207" spans="1:4" ht="12.75" customHeight="1" x14ac:dyDescent="0.3">
      <c r="A207" s="109">
        <f t="shared" si="6"/>
        <v>41882</v>
      </c>
      <c r="B207" s="106">
        <v>0.01</v>
      </c>
      <c r="C207" s="156"/>
      <c r="D207" s="98">
        <f t="shared" si="7"/>
        <v>0.01</v>
      </c>
    </row>
    <row r="208" spans="1:4" ht="12.75" customHeight="1" x14ac:dyDescent="0.3">
      <c r="A208" s="109">
        <f t="shared" si="6"/>
        <v>41912</v>
      </c>
      <c r="B208" s="106">
        <v>0.01</v>
      </c>
      <c r="C208" s="156"/>
      <c r="D208" s="98">
        <f t="shared" si="7"/>
        <v>0.01</v>
      </c>
    </row>
    <row r="209" spans="1:4" ht="12.75" customHeight="1" x14ac:dyDescent="0.3">
      <c r="A209" s="109">
        <f t="shared" si="6"/>
        <v>41943</v>
      </c>
      <c r="B209" s="106">
        <v>0.01</v>
      </c>
      <c r="C209" s="156"/>
      <c r="D209" s="98">
        <f t="shared" si="7"/>
        <v>0.01</v>
      </c>
    </row>
    <row r="210" spans="1:4" ht="12.75" customHeight="1" x14ac:dyDescent="0.3">
      <c r="A210" s="109">
        <f t="shared" si="6"/>
        <v>41973</v>
      </c>
      <c r="B210" s="106">
        <v>0.01</v>
      </c>
      <c r="C210" s="156"/>
      <c r="D210" s="98">
        <f t="shared" si="7"/>
        <v>0.01</v>
      </c>
    </row>
    <row r="211" spans="1:4" ht="12.75" customHeight="1" x14ac:dyDescent="0.3">
      <c r="A211" s="109">
        <f t="shared" si="6"/>
        <v>42004</v>
      </c>
      <c r="B211" s="106">
        <v>0.01</v>
      </c>
      <c r="C211" s="156"/>
      <c r="D211" s="98">
        <f t="shared" si="7"/>
        <v>0.01</v>
      </c>
    </row>
    <row r="212" spans="1:4" ht="12.75" customHeight="1" x14ac:dyDescent="0.3">
      <c r="A212" s="109">
        <f t="shared" si="6"/>
        <v>42035</v>
      </c>
      <c r="B212" s="106">
        <v>0.01</v>
      </c>
      <c r="C212" s="156"/>
      <c r="D212" s="98">
        <f t="shared" si="7"/>
        <v>0.01</v>
      </c>
    </row>
    <row r="213" spans="1:4" ht="12.75" customHeight="1" x14ac:dyDescent="0.3">
      <c r="A213" s="109">
        <f t="shared" si="6"/>
        <v>42063</v>
      </c>
      <c r="B213" s="106">
        <v>0.01</v>
      </c>
      <c r="C213" s="156"/>
      <c r="D213" s="98">
        <f t="shared" si="7"/>
        <v>0.01</v>
      </c>
    </row>
    <row r="214" spans="1:4" ht="12.75" customHeight="1" x14ac:dyDescent="0.3">
      <c r="A214" s="109">
        <f t="shared" si="6"/>
        <v>42094</v>
      </c>
      <c r="B214" s="106">
        <v>0.01</v>
      </c>
      <c r="C214" s="156"/>
      <c r="D214" s="98">
        <f t="shared" si="7"/>
        <v>0.01</v>
      </c>
    </row>
    <row r="215" spans="1:4" ht="12.75" customHeight="1" x14ac:dyDescent="0.3">
      <c r="A215" s="109">
        <f t="shared" si="6"/>
        <v>42124</v>
      </c>
      <c r="B215" s="106">
        <v>0.01</v>
      </c>
      <c r="C215" s="156"/>
      <c r="D215" s="98">
        <f t="shared" si="7"/>
        <v>0.01</v>
      </c>
    </row>
    <row r="216" spans="1:4" ht="12.75" customHeight="1" x14ac:dyDescent="0.3">
      <c r="A216" s="109">
        <f t="shared" si="6"/>
        <v>42155</v>
      </c>
      <c r="B216" s="106">
        <v>0.01</v>
      </c>
      <c r="C216" s="156"/>
      <c r="D216" s="98">
        <f t="shared" si="7"/>
        <v>0.01</v>
      </c>
    </row>
    <row r="217" spans="1:4" ht="12.75" customHeight="1" x14ac:dyDescent="0.3">
      <c r="A217" s="109">
        <f t="shared" si="6"/>
        <v>42185</v>
      </c>
      <c r="B217" s="106">
        <v>0.01</v>
      </c>
      <c r="C217" s="156"/>
      <c r="D217" s="98">
        <f t="shared" si="7"/>
        <v>0.01</v>
      </c>
    </row>
    <row r="218" spans="1:4" ht="12.75" customHeight="1" x14ac:dyDescent="0.3">
      <c r="A218" s="109">
        <f t="shared" si="6"/>
        <v>42216</v>
      </c>
      <c r="B218" s="106">
        <v>0.01</v>
      </c>
      <c r="C218" s="156"/>
      <c r="D218" s="98">
        <f t="shared" si="7"/>
        <v>0.01</v>
      </c>
    </row>
    <row r="219" spans="1:4" ht="12.75" customHeight="1" x14ac:dyDescent="0.3">
      <c r="A219" s="109">
        <f t="shared" si="6"/>
        <v>42247</v>
      </c>
      <c r="B219" s="106">
        <v>0.01</v>
      </c>
      <c r="C219" s="156"/>
      <c r="D219" s="98">
        <f t="shared" si="7"/>
        <v>0.01</v>
      </c>
    </row>
    <row r="220" spans="1:4" ht="12.75" customHeight="1" x14ac:dyDescent="0.3">
      <c r="A220" s="109">
        <f t="shared" si="6"/>
        <v>42277</v>
      </c>
      <c r="B220" s="106">
        <v>0.01</v>
      </c>
      <c r="C220" s="156"/>
      <c r="D220" s="98">
        <f t="shared" si="7"/>
        <v>0.01</v>
      </c>
    </row>
    <row r="221" spans="1:4" ht="12.75" customHeight="1" x14ac:dyDescent="0.3">
      <c r="A221" s="109">
        <f t="shared" si="6"/>
        <v>42308</v>
      </c>
      <c r="B221" s="106">
        <v>0.01</v>
      </c>
      <c r="C221" s="156"/>
      <c r="D221" s="98">
        <f t="shared" si="7"/>
        <v>0.01</v>
      </c>
    </row>
    <row r="222" spans="1:4" ht="12.75" customHeight="1" x14ac:dyDescent="0.3">
      <c r="A222" s="109">
        <f t="shared" si="6"/>
        <v>42338</v>
      </c>
      <c r="B222" s="106">
        <v>0.01</v>
      </c>
      <c r="C222" s="156"/>
      <c r="D222" s="98">
        <f t="shared" si="7"/>
        <v>0.01</v>
      </c>
    </row>
    <row r="223" spans="1:4" ht="12.75" customHeight="1" x14ac:dyDescent="0.3">
      <c r="A223" s="109">
        <f t="shared" ref="A223:A286" si="8">EOMONTH(A222,1)</f>
        <v>42369</v>
      </c>
      <c r="B223" s="106">
        <v>0.01</v>
      </c>
      <c r="C223" s="156"/>
      <c r="D223" s="98">
        <f t="shared" si="7"/>
        <v>0.01</v>
      </c>
    </row>
    <row r="224" spans="1:4" ht="12.75" customHeight="1" x14ac:dyDescent="0.3">
      <c r="A224" s="109">
        <f t="shared" si="8"/>
        <v>42400</v>
      </c>
      <c r="B224" s="106">
        <v>0.01</v>
      </c>
      <c r="C224" s="156"/>
      <c r="D224" s="98">
        <f t="shared" si="7"/>
        <v>0.01</v>
      </c>
    </row>
    <row r="225" spans="1:4" ht="12.75" customHeight="1" x14ac:dyDescent="0.3">
      <c r="A225" s="109">
        <f t="shared" si="8"/>
        <v>42429</v>
      </c>
      <c r="B225" s="106">
        <v>0.01</v>
      </c>
      <c r="C225" s="156"/>
      <c r="D225" s="98">
        <f t="shared" si="7"/>
        <v>0.01</v>
      </c>
    </row>
    <row r="226" spans="1:4" ht="12.75" customHeight="1" x14ac:dyDescent="0.3">
      <c r="A226" s="109">
        <f t="shared" si="8"/>
        <v>42460</v>
      </c>
      <c r="B226" s="106">
        <v>0.01</v>
      </c>
      <c r="C226" s="156"/>
      <c r="D226" s="98">
        <f t="shared" si="7"/>
        <v>0.01</v>
      </c>
    </row>
    <row r="227" spans="1:4" ht="12.75" customHeight="1" x14ac:dyDescent="0.3">
      <c r="A227" s="109">
        <f t="shared" si="8"/>
        <v>42490</v>
      </c>
      <c r="B227" s="106">
        <v>0.01</v>
      </c>
      <c r="C227" s="156"/>
      <c r="D227" s="98">
        <f t="shared" si="7"/>
        <v>0.01</v>
      </c>
    </row>
    <row r="228" spans="1:4" ht="12.75" customHeight="1" x14ac:dyDescent="0.3">
      <c r="A228" s="109">
        <f t="shared" si="8"/>
        <v>42521</v>
      </c>
      <c r="B228" s="106">
        <v>0.01</v>
      </c>
      <c r="C228" s="156"/>
      <c r="D228" s="98">
        <f t="shared" si="7"/>
        <v>0.01</v>
      </c>
    </row>
    <row r="229" spans="1:4" ht="12.75" customHeight="1" x14ac:dyDescent="0.3">
      <c r="A229" s="109">
        <f t="shared" si="8"/>
        <v>42551</v>
      </c>
      <c r="B229" s="106">
        <v>0.01</v>
      </c>
      <c r="C229" s="156"/>
      <c r="D229" s="98">
        <f t="shared" si="7"/>
        <v>0.01</v>
      </c>
    </row>
    <row r="230" spans="1:4" ht="12.75" customHeight="1" x14ac:dyDescent="0.3">
      <c r="A230" s="109">
        <f t="shared" si="8"/>
        <v>42582</v>
      </c>
      <c r="B230" s="106">
        <v>0.01</v>
      </c>
      <c r="C230" s="156"/>
      <c r="D230" s="98">
        <f t="shared" si="7"/>
        <v>0.01</v>
      </c>
    </row>
    <row r="231" spans="1:4" ht="12.75" customHeight="1" x14ac:dyDescent="0.3">
      <c r="A231" s="109">
        <f t="shared" si="8"/>
        <v>42613</v>
      </c>
      <c r="B231" s="106">
        <v>0.01</v>
      </c>
      <c r="C231" s="156"/>
      <c r="D231" s="98">
        <f t="shared" si="7"/>
        <v>0.01</v>
      </c>
    </row>
    <row r="232" spans="1:4" ht="12.75" customHeight="1" x14ac:dyDescent="0.3">
      <c r="A232" s="109">
        <f t="shared" si="8"/>
        <v>42643</v>
      </c>
      <c r="B232" s="106">
        <v>0.01</v>
      </c>
      <c r="C232" s="156"/>
      <c r="D232" s="98">
        <f t="shared" si="7"/>
        <v>0.01</v>
      </c>
    </row>
    <row r="233" spans="1:4" ht="12.75" customHeight="1" x14ac:dyDescent="0.3">
      <c r="A233" s="109">
        <f t="shared" si="8"/>
        <v>42674</v>
      </c>
      <c r="B233" s="106">
        <v>0.01</v>
      </c>
      <c r="C233" s="156"/>
      <c r="D233" s="98">
        <f t="shared" si="7"/>
        <v>0.01</v>
      </c>
    </row>
    <row r="234" spans="1:4" ht="12.75" customHeight="1" x14ac:dyDescent="0.3">
      <c r="A234" s="109">
        <f t="shared" si="8"/>
        <v>42704</v>
      </c>
      <c r="B234" s="106">
        <v>0.01</v>
      </c>
      <c r="C234" s="156"/>
      <c r="D234" s="98">
        <f t="shared" si="7"/>
        <v>0.01</v>
      </c>
    </row>
    <row r="235" spans="1:4" ht="12.75" customHeight="1" x14ac:dyDescent="0.3">
      <c r="A235" s="109">
        <f t="shared" si="8"/>
        <v>42735</v>
      </c>
      <c r="B235" s="106">
        <v>0.01</v>
      </c>
      <c r="C235" s="156"/>
      <c r="D235" s="98">
        <f t="shared" si="7"/>
        <v>0.01</v>
      </c>
    </row>
    <row r="236" spans="1:4" ht="12.75" customHeight="1" x14ac:dyDescent="0.3">
      <c r="A236" s="109">
        <f t="shared" si="8"/>
        <v>42766</v>
      </c>
      <c r="B236" s="106">
        <v>0.01</v>
      </c>
      <c r="C236" s="156"/>
      <c r="D236" s="98">
        <f t="shared" si="7"/>
        <v>0.01</v>
      </c>
    </row>
    <row r="237" spans="1:4" ht="12.75" customHeight="1" x14ac:dyDescent="0.3">
      <c r="A237" s="109">
        <f t="shared" si="8"/>
        <v>42794</v>
      </c>
      <c r="B237" s="106">
        <v>0.01</v>
      </c>
      <c r="C237" s="156"/>
      <c r="D237" s="98">
        <f t="shared" si="7"/>
        <v>0.01</v>
      </c>
    </row>
    <row r="238" spans="1:4" ht="12.75" customHeight="1" x14ac:dyDescent="0.3">
      <c r="A238" s="109">
        <f t="shared" si="8"/>
        <v>42825</v>
      </c>
      <c r="B238" s="106">
        <v>0.01</v>
      </c>
      <c r="C238" s="156"/>
      <c r="D238" s="98">
        <f t="shared" si="7"/>
        <v>0.01</v>
      </c>
    </row>
    <row r="239" spans="1:4" ht="12.75" customHeight="1" x14ac:dyDescent="0.3">
      <c r="A239" s="109">
        <f t="shared" si="8"/>
        <v>42855</v>
      </c>
      <c r="B239" s="106">
        <v>0.01</v>
      </c>
      <c r="C239" s="156"/>
      <c r="D239" s="98">
        <f t="shared" si="7"/>
        <v>0.01</v>
      </c>
    </row>
    <row r="240" spans="1:4" ht="12.75" customHeight="1" x14ac:dyDescent="0.3">
      <c r="A240" s="109">
        <f t="shared" si="8"/>
        <v>42886</v>
      </c>
      <c r="B240" s="106">
        <v>0.01</v>
      </c>
      <c r="C240" s="156"/>
      <c r="D240" s="98">
        <f t="shared" si="7"/>
        <v>0.01</v>
      </c>
    </row>
    <row r="241" spans="1:4" ht="12.75" customHeight="1" x14ac:dyDescent="0.3">
      <c r="A241" s="109">
        <f t="shared" si="8"/>
        <v>42916</v>
      </c>
      <c r="B241" s="106">
        <v>0.01</v>
      </c>
      <c r="C241" s="156"/>
      <c r="D241" s="98">
        <f t="shared" si="7"/>
        <v>0.01</v>
      </c>
    </row>
    <row r="242" spans="1:4" ht="12.75" customHeight="1" x14ac:dyDescent="0.3">
      <c r="A242" s="109">
        <f t="shared" si="8"/>
        <v>42947</v>
      </c>
      <c r="B242" s="106">
        <v>0.01</v>
      </c>
      <c r="C242" s="156"/>
      <c r="D242" s="98">
        <f t="shared" si="7"/>
        <v>0.01</v>
      </c>
    </row>
    <row r="243" spans="1:4" ht="12.75" customHeight="1" x14ac:dyDescent="0.3">
      <c r="A243" s="109">
        <f t="shared" si="8"/>
        <v>42978</v>
      </c>
      <c r="B243" s="106">
        <v>0.01</v>
      </c>
      <c r="C243" s="156"/>
      <c r="D243" s="98">
        <f t="shared" si="7"/>
        <v>0.01</v>
      </c>
    </row>
    <row r="244" spans="1:4" ht="12.75" customHeight="1" x14ac:dyDescent="0.3">
      <c r="A244" s="109">
        <f t="shared" si="8"/>
        <v>43008</v>
      </c>
      <c r="B244" s="107">
        <v>0.01</v>
      </c>
      <c r="C244" s="156"/>
      <c r="D244" s="98">
        <f t="shared" si="7"/>
        <v>0.01</v>
      </c>
    </row>
    <row r="245" spans="1:4" ht="12.75" customHeight="1" x14ac:dyDescent="0.3">
      <c r="A245" s="109">
        <f t="shared" si="8"/>
        <v>43039</v>
      </c>
      <c r="B245" s="107">
        <v>0.01</v>
      </c>
      <c r="C245" s="156"/>
      <c r="D245" s="98">
        <f t="shared" si="7"/>
        <v>0.01</v>
      </c>
    </row>
    <row r="246" spans="1:4" ht="12.75" customHeight="1" x14ac:dyDescent="0.3">
      <c r="A246" s="109">
        <f t="shared" si="8"/>
        <v>43069</v>
      </c>
      <c r="B246" s="107">
        <v>0.01</v>
      </c>
      <c r="C246" s="156"/>
      <c r="D246" s="98">
        <f t="shared" si="7"/>
        <v>0.01</v>
      </c>
    </row>
    <row r="247" spans="1:4" ht="12.75" customHeight="1" x14ac:dyDescent="0.3">
      <c r="A247" s="109">
        <f t="shared" si="8"/>
        <v>43100</v>
      </c>
      <c r="B247" s="107">
        <v>0.01</v>
      </c>
      <c r="C247" s="156"/>
      <c r="D247" s="98">
        <f t="shared" si="7"/>
        <v>0.01</v>
      </c>
    </row>
    <row r="248" spans="1:4" ht="12.75" customHeight="1" x14ac:dyDescent="0.3">
      <c r="A248" s="109">
        <f t="shared" si="8"/>
        <v>43131</v>
      </c>
      <c r="B248" s="107">
        <v>0.01</v>
      </c>
      <c r="C248" s="156"/>
      <c r="D248" s="98">
        <f t="shared" si="7"/>
        <v>0.01</v>
      </c>
    </row>
    <row r="249" spans="1:4" ht="12.75" customHeight="1" x14ac:dyDescent="0.3">
      <c r="A249" s="109">
        <f t="shared" si="8"/>
        <v>43159</v>
      </c>
      <c r="B249" s="107">
        <v>0.01</v>
      </c>
      <c r="C249" s="156"/>
      <c r="D249" s="98">
        <f t="shared" si="7"/>
        <v>0.01</v>
      </c>
    </row>
    <row r="250" spans="1:4" ht="12.75" customHeight="1" x14ac:dyDescent="0.3">
      <c r="A250" s="109">
        <f t="shared" si="8"/>
        <v>43190</v>
      </c>
      <c r="B250" s="107">
        <v>0.01</v>
      </c>
      <c r="C250" s="156"/>
      <c r="D250" s="98">
        <f t="shared" si="7"/>
        <v>0.01</v>
      </c>
    </row>
    <row r="251" spans="1:4" ht="12.75" customHeight="1" x14ac:dyDescent="0.3">
      <c r="A251" s="109">
        <f t="shared" si="8"/>
        <v>43220</v>
      </c>
      <c r="B251" s="107">
        <v>0.01</v>
      </c>
      <c r="C251" s="156"/>
      <c r="D251" s="98">
        <f t="shared" si="7"/>
        <v>0.01</v>
      </c>
    </row>
    <row r="252" spans="1:4" ht="12.75" customHeight="1" x14ac:dyDescent="0.3">
      <c r="A252" s="109">
        <f t="shared" si="8"/>
        <v>43251</v>
      </c>
      <c r="B252" s="107">
        <v>0.01</v>
      </c>
      <c r="C252" s="156"/>
      <c r="D252" s="98">
        <f t="shared" si="7"/>
        <v>0.01</v>
      </c>
    </row>
    <row r="253" spans="1:4" ht="12.75" customHeight="1" x14ac:dyDescent="0.3">
      <c r="A253" s="109">
        <f t="shared" si="8"/>
        <v>43281</v>
      </c>
      <c r="B253" s="107">
        <v>0.01</v>
      </c>
      <c r="C253" s="156"/>
      <c r="D253" s="98">
        <f t="shared" si="7"/>
        <v>0.01</v>
      </c>
    </row>
    <row r="254" spans="1:4" ht="12.75" customHeight="1" x14ac:dyDescent="0.3">
      <c r="A254" s="109">
        <f t="shared" si="8"/>
        <v>43312</v>
      </c>
      <c r="B254" s="107">
        <v>0.01</v>
      </c>
      <c r="C254" s="156"/>
      <c r="D254" s="98">
        <f t="shared" si="7"/>
        <v>0.01</v>
      </c>
    </row>
    <row r="255" spans="1:4" ht="12.75" customHeight="1" x14ac:dyDescent="0.3">
      <c r="A255" s="109">
        <f t="shared" si="8"/>
        <v>43343</v>
      </c>
      <c r="B255" s="107">
        <v>0.01</v>
      </c>
      <c r="C255" s="156"/>
      <c r="D255" s="98">
        <f t="shared" si="7"/>
        <v>0.01</v>
      </c>
    </row>
    <row r="256" spans="1:4" ht="12.75" customHeight="1" x14ac:dyDescent="0.3">
      <c r="A256" s="109">
        <f t="shared" si="8"/>
        <v>43373</v>
      </c>
      <c r="B256" s="107">
        <v>0.01</v>
      </c>
      <c r="C256" s="156"/>
      <c r="D256" s="98">
        <f t="shared" si="7"/>
        <v>0.01</v>
      </c>
    </row>
    <row r="257" spans="1:4" ht="12.75" customHeight="1" x14ac:dyDescent="0.3">
      <c r="A257" s="109">
        <f t="shared" si="8"/>
        <v>43404</v>
      </c>
      <c r="B257" s="107">
        <v>0.01</v>
      </c>
      <c r="C257" s="156"/>
      <c r="D257" s="98">
        <f t="shared" si="7"/>
        <v>0.01</v>
      </c>
    </row>
    <row r="258" spans="1:4" ht="12.75" customHeight="1" x14ac:dyDescent="0.3">
      <c r="A258" s="109">
        <f t="shared" si="8"/>
        <v>43434</v>
      </c>
      <c r="B258" s="107">
        <v>0.01</v>
      </c>
      <c r="C258" s="156"/>
      <c r="D258" s="98">
        <f t="shared" ref="D258:D321" si="9">IF(OR(B258="",C258=0),B258,IF(C258&gt;B258*5,B258*5,C258))</f>
        <v>0.01</v>
      </c>
    </row>
    <row r="259" spans="1:4" ht="12.75" customHeight="1" x14ac:dyDescent="0.3">
      <c r="A259" s="109">
        <f t="shared" si="8"/>
        <v>43465</v>
      </c>
      <c r="B259" s="107">
        <v>0.01</v>
      </c>
      <c r="C259" s="156"/>
      <c r="D259" s="98">
        <f t="shared" si="9"/>
        <v>0.01</v>
      </c>
    </row>
    <row r="260" spans="1:4" ht="12.75" customHeight="1" x14ac:dyDescent="0.3">
      <c r="A260" s="109">
        <f t="shared" si="8"/>
        <v>43496</v>
      </c>
      <c r="B260" s="107">
        <v>0.02</v>
      </c>
      <c r="C260" s="156"/>
      <c r="D260" s="98">
        <f t="shared" si="9"/>
        <v>0.02</v>
      </c>
    </row>
    <row r="261" spans="1:4" ht="12.75" customHeight="1" x14ac:dyDescent="0.3">
      <c r="A261" s="109">
        <f t="shared" si="8"/>
        <v>43524</v>
      </c>
      <c r="B261" s="107">
        <v>0.02</v>
      </c>
      <c r="C261" s="156"/>
      <c r="D261" s="98">
        <f t="shared" si="9"/>
        <v>0.02</v>
      </c>
    </row>
    <row r="262" spans="1:4" ht="12.75" customHeight="1" x14ac:dyDescent="0.3">
      <c r="A262" s="109">
        <f t="shared" si="8"/>
        <v>43555</v>
      </c>
      <c r="B262" s="107">
        <v>0.02</v>
      </c>
      <c r="C262" s="156"/>
      <c r="D262" s="98">
        <f t="shared" si="9"/>
        <v>0.02</v>
      </c>
    </row>
    <row r="263" spans="1:4" ht="12.75" customHeight="1" x14ac:dyDescent="0.3">
      <c r="A263" s="109">
        <f t="shared" si="8"/>
        <v>43585</v>
      </c>
      <c r="B263" s="107">
        <v>0.02</v>
      </c>
      <c r="C263" s="156"/>
      <c r="D263" s="98">
        <f t="shared" si="9"/>
        <v>0.02</v>
      </c>
    </row>
    <row r="264" spans="1:4" ht="12.75" customHeight="1" x14ac:dyDescent="0.3">
      <c r="A264" s="109">
        <f t="shared" si="8"/>
        <v>43616</v>
      </c>
      <c r="B264" s="107">
        <v>0.04</v>
      </c>
      <c r="C264" s="156"/>
      <c r="D264" s="98">
        <f t="shared" si="9"/>
        <v>0.04</v>
      </c>
    </row>
    <row r="265" spans="1:4" ht="12.75" customHeight="1" x14ac:dyDescent="0.3">
      <c r="A265" s="109">
        <f t="shared" si="8"/>
        <v>43646</v>
      </c>
      <c r="B265" s="107">
        <v>0.04</v>
      </c>
      <c r="C265" s="156"/>
      <c r="D265" s="98">
        <f t="shared" si="9"/>
        <v>0.04</v>
      </c>
    </row>
    <row r="266" spans="1:4" ht="12.75" customHeight="1" x14ac:dyDescent="0.3">
      <c r="A266" s="109">
        <f t="shared" si="8"/>
        <v>43677</v>
      </c>
      <c r="B266" s="107">
        <v>0.04</v>
      </c>
      <c r="C266" s="156"/>
      <c r="D266" s="98">
        <f t="shared" si="9"/>
        <v>0.04</v>
      </c>
    </row>
    <row r="267" spans="1:4" ht="12.75" customHeight="1" x14ac:dyDescent="0.3">
      <c r="A267" s="109">
        <f t="shared" si="8"/>
        <v>43708</v>
      </c>
      <c r="B267" s="107">
        <v>0.04</v>
      </c>
      <c r="C267" s="156"/>
      <c r="D267" s="98">
        <f t="shared" si="9"/>
        <v>0.04</v>
      </c>
    </row>
    <row r="268" spans="1:4" ht="12.75" customHeight="1" x14ac:dyDescent="0.3">
      <c r="A268" s="109">
        <f t="shared" si="8"/>
        <v>43738</v>
      </c>
      <c r="B268" s="107">
        <v>0.04</v>
      </c>
      <c r="C268" s="156"/>
      <c r="D268" s="98">
        <f t="shared" si="9"/>
        <v>0.04</v>
      </c>
    </row>
    <row r="269" spans="1:4" ht="12.75" customHeight="1" x14ac:dyDescent="0.3">
      <c r="A269" s="109">
        <f t="shared" si="8"/>
        <v>43769</v>
      </c>
      <c r="B269" s="107">
        <v>0.15</v>
      </c>
      <c r="C269" s="156"/>
      <c r="D269" s="98">
        <f t="shared" si="9"/>
        <v>0.15</v>
      </c>
    </row>
    <row r="270" spans="1:4" ht="12.75" customHeight="1" x14ac:dyDescent="0.3">
      <c r="A270" s="109">
        <f t="shared" si="8"/>
        <v>43799</v>
      </c>
      <c r="B270" s="107">
        <v>0.15</v>
      </c>
      <c r="C270" s="156"/>
      <c r="D270" s="98">
        <f t="shared" si="9"/>
        <v>0.15</v>
      </c>
    </row>
    <row r="271" spans="1:4" ht="12.75" customHeight="1" x14ac:dyDescent="0.3">
      <c r="A271" s="109">
        <f t="shared" si="8"/>
        <v>43830</v>
      </c>
      <c r="B271" s="107">
        <v>0.15</v>
      </c>
      <c r="C271" s="156"/>
      <c r="D271" s="98">
        <f t="shared" si="9"/>
        <v>0.15</v>
      </c>
    </row>
    <row r="272" spans="1:4" ht="12.75" customHeight="1" x14ac:dyDescent="0.3">
      <c r="A272" s="109">
        <f t="shared" si="8"/>
        <v>43861</v>
      </c>
      <c r="B272" s="107">
        <v>0.25</v>
      </c>
      <c r="C272" s="156"/>
      <c r="D272" s="98">
        <f t="shared" si="9"/>
        <v>0.25</v>
      </c>
    </row>
    <row r="273" spans="1:4" ht="12.75" customHeight="1" x14ac:dyDescent="0.3">
      <c r="A273" s="109">
        <f t="shared" si="8"/>
        <v>43890</v>
      </c>
      <c r="B273" s="107">
        <v>0.25</v>
      </c>
      <c r="C273" s="156"/>
      <c r="D273" s="98">
        <f t="shared" si="9"/>
        <v>0.25</v>
      </c>
    </row>
    <row r="274" spans="1:4" ht="12.75" customHeight="1" x14ac:dyDescent="0.3">
      <c r="A274" s="109">
        <f t="shared" si="8"/>
        <v>43921</v>
      </c>
      <c r="B274" s="107">
        <v>0.25</v>
      </c>
      <c r="C274" s="156"/>
      <c r="D274" s="98">
        <f t="shared" si="9"/>
        <v>0.25</v>
      </c>
    </row>
    <row r="275" spans="1:4" ht="12.75" customHeight="1" x14ac:dyDescent="0.3">
      <c r="A275" s="109">
        <f t="shared" si="8"/>
        <v>43951</v>
      </c>
      <c r="B275" s="107">
        <v>0.25</v>
      </c>
      <c r="C275" s="156"/>
      <c r="D275" s="98">
        <f t="shared" si="9"/>
        <v>0.25</v>
      </c>
    </row>
    <row r="276" spans="1:4" ht="12.75" customHeight="1" x14ac:dyDescent="0.3">
      <c r="A276" s="109">
        <f t="shared" si="8"/>
        <v>43982</v>
      </c>
      <c r="B276" s="107">
        <v>0.4</v>
      </c>
      <c r="C276" s="156"/>
      <c r="D276" s="98">
        <f t="shared" si="9"/>
        <v>0.4</v>
      </c>
    </row>
    <row r="277" spans="1:4" ht="12.75" customHeight="1" x14ac:dyDescent="0.3">
      <c r="A277" s="109">
        <f t="shared" si="8"/>
        <v>44012</v>
      </c>
      <c r="B277" s="107">
        <v>0.4</v>
      </c>
      <c r="C277" s="156"/>
      <c r="D277" s="98">
        <f t="shared" si="9"/>
        <v>0.4</v>
      </c>
    </row>
    <row r="278" spans="1:4" ht="12.75" customHeight="1" x14ac:dyDescent="0.3">
      <c r="A278" s="109">
        <f t="shared" si="8"/>
        <v>44043</v>
      </c>
      <c r="B278" s="107">
        <v>0.4</v>
      </c>
      <c r="C278" s="156"/>
      <c r="D278" s="98">
        <f t="shared" si="9"/>
        <v>0.4</v>
      </c>
    </row>
    <row r="279" spans="1:4" ht="12.75" customHeight="1" x14ac:dyDescent="0.3">
      <c r="A279" s="109">
        <f t="shared" si="8"/>
        <v>44074</v>
      </c>
      <c r="B279" s="107">
        <v>0.4</v>
      </c>
      <c r="C279" s="156"/>
      <c r="D279" s="98">
        <f t="shared" si="9"/>
        <v>0.4</v>
      </c>
    </row>
    <row r="280" spans="1:4" ht="12.75" customHeight="1" x14ac:dyDescent="0.3">
      <c r="A280" s="109">
        <f t="shared" si="8"/>
        <v>44104</v>
      </c>
      <c r="B280" s="107">
        <v>0.4</v>
      </c>
      <c r="C280" s="156"/>
      <c r="D280" s="98">
        <f t="shared" si="9"/>
        <v>0.4</v>
      </c>
    </row>
    <row r="281" spans="1:4" ht="12.75" customHeight="1" x14ac:dyDescent="0.3">
      <c r="A281" s="109">
        <f t="shared" si="8"/>
        <v>44135</v>
      </c>
      <c r="B281" s="107">
        <v>0.4</v>
      </c>
      <c r="C281" s="156"/>
      <c r="D281" s="98">
        <f t="shared" si="9"/>
        <v>0.4</v>
      </c>
    </row>
    <row r="282" spans="1:4" ht="12.75" customHeight="1" x14ac:dyDescent="0.3">
      <c r="A282" s="109">
        <f t="shared" si="8"/>
        <v>44165</v>
      </c>
      <c r="B282" s="107">
        <v>0.4</v>
      </c>
      <c r="C282" s="156"/>
      <c r="D282" s="98">
        <f t="shared" si="9"/>
        <v>0.4</v>
      </c>
    </row>
    <row r="283" spans="1:4" ht="12.75" customHeight="1" x14ac:dyDescent="0.3">
      <c r="A283" s="109">
        <f t="shared" si="8"/>
        <v>44196</v>
      </c>
      <c r="B283" s="107">
        <v>1.2</v>
      </c>
      <c r="C283" s="156"/>
      <c r="D283" s="98">
        <f t="shared" si="9"/>
        <v>1.2</v>
      </c>
    </row>
    <row r="284" spans="1:4" ht="12.75" customHeight="1" x14ac:dyDescent="0.3">
      <c r="A284" s="109">
        <f t="shared" si="8"/>
        <v>44227</v>
      </c>
      <c r="B284" s="107">
        <v>1.2</v>
      </c>
      <c r="C284" s="156"/>
      <c r="D284" s="98">
        <f t="shared" si="9"/>
        <v>1.2</v>
      </c>
    </row>
    <row r="285" spans="1:4" ht="12.75" customHeight="1" x14ac:dyDescent="0.3">
      <c r="A285" s="109">
        <f t="shared" si="8"/>
        <v>44255</v>
      </c>
      <c r="B285" s="107">
        <v>1.2</v>
      </c>
      <c r="C285" s="156"/>
      <c r="D285" s="98">
        <f t="shared" si="9"/>
        <v>1.2</v>
      </c>
    </row>
    <row r="286" spans="1:4" ht="12.75" customHeight="1" x14ac:dyDescent="0.3">
      <c r="A286" s="109">
        <f t="shared" si="8"/>
        <v>44286</v>
      </c>
      <c r="B286" s="107">
        <v>1.8</v>
      </c>
      <c r="C286" s="156"/>
      <c r="D286" s="98">
        <f t="shared" si="9"/>
        <v>1.8</v>
      </c>
    </row>
    <row r="287" spans="1:4" ht="12.75" customHeight="1" x14ac:dyDescent="0.3">
      <c r="A287" s="109">
        <f t="shared" ref="A287:A350" si="10">EOMONTH(A286,1)</f>
        <v>44316</v>
      </c>
      <c r="B287" s="107">
        <v>1.8</v>
      </c>
      <c r="C287" s="156"/>
      <c r="D287" s="98">
        <f t="shared" si="9"/>
        <v>1.8</v>
      </c>
    </row>
    <row r="288" spans="1:4" ht="12.75" customHeight="1" x14ac:dyDescent="0.3">
      <c r="A288" s="109">
        <f t="shared" si="10"/>
        <v>44347</v>
      </c>
      <c r="B288" s="107">
        <v>7</v>
      </c>
      <c r="C288" s="156"/>
      <c r="D288" s="98">
        <f t="shared" si="9"/>
        <v>7</v>
      </c>
    </row>
    <row r="289" spans="1:4" ht="12.75" customHeight="1" x14ac:dyDescent="0.3">
      <c r="A289" s="109">
        <f t="shared" si="10"/>
        <v>44377</v>
      </c>
      <c r="B289" s="107">
        <v>7</v>
      </c>
      <c r="C289" s="156"/>
      <c r="D289" s="98">
        <f t="shared" si="9"/>
        <v>7</v>
      </c>
    </row>
    <row r="290" spans="1:4" ht="12.75" customHeight="1" x14ac:dyDescent="0.3">
      <c r="A290" s="109">
        <f t="shared" si="10"/>
        <v>44408</v>
      </c>
      <c r="B290" s="107">
        <v>7</v>
      </c>
      <c r="C290" s="156"/>
      <c r="D290" s="98">
        <f t="shared" si="9"/>
        <v>7</v>
      </c>
    </row>
    <row r="291" spans="1:4" ht="12.75" customHeight="1" x14ac:dyDescent="0.3">
      <c r="A291" s="109">
        <f t="shared" si="10"/>
        <v>44439</v>
      </c>
      <c r="B291" s="107">
        <v>7</v>
      </c>
      <c r="C291" s="156"/>
      <c r="D291" s="98">
        <f t="shared" si="9"/>
        <v>7</v>
      </c>
    </row>
    <row r="292" spans="1:4" ht="12.75" customHeight="1" x14ac:dyDescent="0.3">
      <c r="A292" s="109">
        <f t="shared" si="10"/>
        <v>44469</v>
      </c>
      <c r="B292" s="107">
        <v>7</v>
      </c>
      <c r="C292" s="156"/>
      <c r="D292" s="98">
        <f t="shared" si="9"/>
        <v>7</v>
      </c>
    </row>
    <row r="293" spans="1:4" ht="12.75" customHeight="1" x14ac:dyDescent="0.3">
      <c r="A293" s="109">
        <f t="shared" si="10"/>
        <v>44500</v>
      </c>
      <c r="B293" s="107">
        <v>7</v>
      </c>
      <c r="C293" s="156"/>
      <c r="D293" s="98">
        <f t="shared" si="9"/>
        <v>7</v>
      </c>
    </row>
    <row r="294" spans="1:4" ht="12.75" customHeight="1" x14ac:dyDescent="0.3">
      <c r="A294" s="109">
        <f t="shared" si="10"/>
        <v>44530</v>
      </c>
      <c r="B294" s="107">
        <v>7</v>
      </c>
      <c r="C294" s="156"/>
      <c r="D294" s="98">
        <f t="shared" si="9"/>
        <v>7</v>
      </c>
    </row>
    <row r="295" spans="1:4" ht="12.75" customHeight="1" x14ac:dyDescent="0.3">
      <c r="A295" s="109">
        <f t="shared" si="10"/>
        <v>44561</v>
      </c>
      <c r="B295" s="107">
        <v>7</v>
      </c>
      <c r="C295" s="156"/>
      <c r="D295" s="98">
        <f t="shared" si="9"/>
        <v>7</v>
      </c>
    </row>
    <row r="296" spans="1:4" ht="12.75" customHeight="1" x14ac:dyDescent="0.3">
      <c r="A296" s="109">
        <f t="shared" si="10"/>
        <v>44592</v>
      </c>
      <c r="B296" s="107">
        <v>7</v>
      </c>
      <c r="C296" s="156"/>
      <c r="D296" s="98">
        <f t="shared" si="9"/>
        <v>7</v>
      </c>
    </row>
    <row r="297" spans="1:4" ht="12.75" customHeight="1" x14ac:dyDescent="0.3">
      <c r="A297" s="109">
        <f t="shared" si="10"/>
        <v>44620</v>
      </c>
      <c r="B297" s="107">
        <v>7</v>
      </c>
      <c r="C297" s="156"/>
      <c r="D297" s="98">
        <f t="shared" si="9"/>
        <v>7</v>
      </c>
    </row>
    <row r="298" spans="1:4" ht="12.75" customHeight="1" x14ac:dyDescent="0.3">
      <c r="A298" s="109">
        <f t="shared" si="10"/>
        <v>44651</v>
      </c>
      <c r="B298" s="107">
        <v>130</v>
      </c>
      <c r="C298" s="156"/>
      <c r="D298" s="98">
        <f t="shared" si="9"/>
        <v>130</v>
      </c>
    </row>
    <row r="299" spans="1:4" ht="12.75" customHeight="1" x14ac:dyDescent="0.3">
      <c r="A299" s="109">
        <f t="shared" si="10"/>
        <v>44681</v>
      </c>
      <c r="B299" s="107">
        <v>130</v>
      </c>
      <c r="C299" s="156"/>
      <c r="D299" s="98">
        <f t="shared" si="9"/>
        <v>130</v>
      </c>
    </row>
    <row r="300" spans="1:4" ht="12.75" customHeight="1" x14ac:dyDescent="0.3">
      <c r="A300" s="109">
        <f t="shared" si="10"/>
        <v>44712</v>
      </c>
      <c r="B300" s="107">
        <v>130</v>
      </c>
      <c r="C300" s="156"/>
      <c r="D300" s="98">
        <f t="shared" si="9"/>
        <v>130</v>
      </c>
    </row>
    <row r="301" spans="1:4" ht="12.75" customHeight="1" x14ac:dyDescent="0.3">
      <c r="A301" s="109">
        <f t="shared" si="10"/>
        <v>44742</v>
      </c>
      <c r="B301" s="107">
        <v>130</v>
      </c>
      <c r="C301" s="156"/>
      <c r="D301" s="98">
        <f t="shared" si="9"/>
        <v>130</v>
      </c>
    </row>
    <row r="302" spans="1:4" ht="12.75" customHeight="1" x14ac:dyDescent="0.3">
      <c r="A302" s="109">
        <f t="shared" si="10"/>
        <v>44773</v>
      </c>
      <c r="B302" s="107">
        <v>130</v>
      </c>
      <c r="C302" s="156"/>
      <c r="D302" s="98">
        <f t="shared" si="9"/>
        <v>130</v>
      </c>
    </row>
    <row r="303" spans="1:4" ht="12.75" customHeight="1" x14ac:dyDescent="0.3">
      <c r="A303" s="109">
        <f t="shared" si="10"/>
        <v>44804</v>
      </c>
      <c r="B303" s="107">
        <v>130</v>
      </c>
      <c r="C303" s="156"/>
      <c r="D303" s="98">
        <f t="shared" si="9"/>
        <v>130</v>
      </c>
    </row>
    <row r="304" spans="1:4" ht="12.75" customHeight="1" x14ac:dyDescent="0.3">
      <c r="A304" s="109">
        <f t="shared" si="10"/>
        <v>44834</v>
      </c>
      <c r="B304" s="107">
        <v>130</v>
      </c>
      <c r="C304" s="156"/>
      <c r="D304" s="98">
        <f t="shared" si="9"/>
        <v>130</v>
      </c>
    </row>
    <row r="305" spans="1:4" ht="12.75" customHeight="1" x14ac:dyDescent="0.3">
      <c r="A305" s="109">
        <f t="shared" si="10"/>
        <v>44865</v>
      </c>
      <c r="B305" s="107">
        <v>130</v>
      </c>
      <c r="C305" s="156"/>
      <c r="D305" s="98">
        <f t="shared" si="9"/>
        <v>130</v>
      </c>
    </row>
    <row r="306" spans="1:4" ht="12.75" customHeight="1" x14ac:dyDescent="0.3">
      <c r="A306" s="109">
        <f t="shared" si="10"/>
        <v>44895</v>
      </c>
      <c r="B306" s="107">
        <v>130</v>
      </c>
      <c r="C306" s="156"/>
      <c r="D306" s="98">
        <f t="shared" si="9"/>
        <v>130</v>
      </c>
    </row>
    <row r="307" spans="1:4" ht="12.75" customHeight="1" x14ac:dyDescent="0.3">
      <c r="A307" s="109">
        <f t="shared" si="10"/>
        <v>44926</v>
      </c>
      <c r="B307" s="107">
        <v>130</v>
      </c>
      <c r="C307" s="156"/>
      <c r="D307" s="98">
        <f t="shared" si="9"/>
        <v>130</v>
      </c>
    </row>
    <row r="308" spans="1:4" ht="12.75" customHeight="1" x14ac:dyDescent="0.3">
      <c r="A308" s="109">
        <f t="shared" si="10"/>
        <v>44957</v>
      </c>
      <c r="B308" s="107">
        <v>130</v>
      </c>
      <c r="C308" s="156"/>
      <c r="D308" s="98">
        <f t="shared" si="9"/>
        <v>130</v>
      </c>
    </row>
    <row r="309" spans="1:4" ht="12.75" customHeight="1" x14ac:dyDescent="0.3">
      <c r="A309" s="109">
        <f t="shared" si="10"/>
        <v>44985</v>
      </c>
      <c r="B309" s="107">
        <v>130</v>
      </c>
      <c r="C309" s="156"/>
      <c r="D309" s="98">
        <f t="shared" si="9"/>
        <v>130</v>
      </c>
    </row>
    <row r="310" spans="1:4" ht="12.75" customHeight="1" x14ac:dyDescent="0.3">
      <c r="A310" s="109">
        <f t="shared" si="10"/>
        <v>45016</v>
      </c>
      <c r="B310" s="107">
        <v>130</v>
      </c>
      <c r="C310" s="156"/>
      <c r="D310" s="98">
        <f t="shared" si="9"/>
        <v>130</v>
      </c>
    </row>
    <row r="311" spans="1:4" ht="12.75" customHeight="1" x14ac:dyDescent="0.3">
      <c r="A311" s="109">
        <f t="shared" si="10"/>
        <v>45046</v>
      </c>
      <c r="B311" s="107">
        <v>130</v>
      </c>
      <c r="C311" s="156"/>
      <c r="D311" s="98">
        <f t="shared" si="9"/>
        <v>130</v>
      </c>
    </row>
    <row r="312" spans="1:4" ht="12.75" customHeight="1" x14ac:dyDescent="0.3">
      <c r="A312" s="109">
        <f t="shared" si="10"/>
        <v>45077</v>
      </c>
      <c r="B312" s="107">
        <v>130</v>
      </c>
      <c r="C312" s="156"/>
      <c r="D312" s="98">
        <f t="shared" si="9"/>
        <v>130</v>
      </c>
    </row>
    <row r="313" spans="1:4" ht="12.75" customHeight="1" x14ac:dyDescent="0.3">
      <c r="A313" s="109">
        <f t="shared" si="10"/>
        <v>45107</v>
      </c>
      <c r="B313" s="107">
        <v>130</v>
      </c>
      <c r="C313" s="156"/>
      <c r="D313" s="98">
        <f t="shared" si="9"/>
        <v>130</v>
      </c>
    </row>
    <row r="314" spans="1:4" ht="12.75" customHeight="1" x14ac:dyDescent="0.3">
      <c r="A314" s="109">
        <f t="shared" si="10"/>
        <v>45138</v>
      </c>
      <c r="B314" s="107">
        <v>130</v>
      </c>
      <c r="C314" s="156"/>
      <c r="D314" s="98">
        <f t="shared" si="9"/>
        <v>130</v>
      </c>
    </row>
    <row r="315" spans="1:4" ht="12.75" customHeight="1" x14ac:dyDescent="0.3">
      <c r="A315" s="109">
        <f t="shared" si="10"/>
        <v>45169</v>
      </c>
      <c r="B315" s="107">
        <v>130</v>
      </c>
      <c r="C315" s="156"/>
      <c r="D315" s="98">
        <f t="shared" si="9"/>
        <v>130</v>
      </c>
    </row>
    <row r="316" spans="1:4" ht="12.75" customHeight="1" x14ac:dyDescent="0.3">
      <c r="A316" s="109">
        <f t="shared" si="10"/>
        <v>45199</v>
      </c>
      <c r="B316" s="107">
        <v>130</v>
      </c>
      <c r="C316" s="156"/>
      <c r="D316" s="98">
        <f t="shared" si="9"/>
        <v>130</v>
      </c>
    </row>
    <row r="317" spans="1:4" ht="12.75" customHeight="1" x14ac:dyDescent="0.3">
      <c r="A317" s="109">
        <f t="shared" si="10"/>
        <v>45230</v>
      </c>
      <c r="B317" s="107">
        <v>130</v>
      </c>
      <c r="C317" s="156"/>
      <c r="D317" s="98">
        <f t="shared" si="9"/>
        <v>130</v>
      </c>
    </row>
    <row r="318" spans="1:4" ht="12.75" customHeight="1" x14ac:dyDescent="0.3">
      <c r="A318" s="109">
        <f t="shared" si="10"/>
        <v>45260</v>
      </c>
      <c r="B318" s="107">
        <v>130</v>
      </c>
      <c r="C318" s="156"/>
      <c r="D318" s="98">
        <f t="shared" si="9"/>
        <v>130</v>
      </c>
    </row>
    <row r="319" spans="1:4" ht="12.75" customHeight="1" x14ac:dyDescent="0.3">
      <c r="A319" s="109">
        <f t="shared" si="10"/>
        <v>45291</v>
      </c>
      <c r="B319" s="107">
        <v>130</v>
      </c>
      <c r="C319" s="156"/>
      <c r="D319" s="98">
        <f t="shared" si="9"/>
        <v>130</v>
      </c>
    </row>
    <row r="320" spans="1:4" ht="12.75" customHeight="1" x14ac:dyDescent="0.3">
      <c r="A320" s="109">
        <f t="shared" si="10"/>
        <v>45322</v>
      </c>
      <c r="B320" s="107">
        <v>130</v>
      </c>
      <c r="C320" s="156"/>
      <c r="D320" s="98">
        <f t="shared" si="9"/>
        <v>130</v>
      </c>
    </row>
    <row r="321" spans="1:4" ht="12.75" customHeight="1" x14ac:dyDescent="0.3">
      <c r="A321" s="109">
        <f t="shared" si="10"/>
        <v>45351</v>
      </c>
      <c r="B321" s="107">
        <v>130</v>
      </c>
      <c r="C321" s="156"/>
      <c r="D321" s="98">
        <f t="shared" si="9"/>
        <v>130</v>
      </c>
    </row>
    <row r="322" spans="1:4" ht="12.75" customHeight="1" x14ac:dyDescent="0.3">
      <c r="A322" s="109">
        <f t="shared" si="10"/>
        <v>45382</v>
      </c>
      <c r="B322" s="107">
        <v>130</v>
      </c>
      <c r="C322" s="156"/>
      <c r="D322" s="98">
        <f t="shared" ref="D322:D385" si="11">IF(OR(B322="",C322=0),B322,IF(C322&gt;B322*5,B322*5,C322))</f>
        <v>130</v>
      </c>
    </row>
    <row r="323" spans="1:4" ht="12.75" customHeight="1" x14ac:dyDescent="0.3">
      <c r="A323" s="109">
        <f t="shared" si="10"/>
        <v>45412</v>
      </c>
      <c r="B323" s="107">
        <v>130</v>
      </c>
      <c r="C323" s="156"/>
      <c r="D323" s="98">
        <f t="shared" si="11"/>
        <v>130</v>
      </c>
    </row>
    <row r="324" spans="1:4" ht="12.75" customHeight="1" x14ac:dyDescent="0.3">
      <c r="A324" s="109">
        <f t="shared" si="10"/>
        <v>45443</v>
      </c>
      <c r="B324" s="107">
        <v>130</v>
      </c>
      <c r="C324" s="156"/>
      <c r="D324" s="98">
        <f t="shared" si="11"/>
        <v>130</v>
      </c>
    </row>
    <row r="325" spans="1:4" ht="12.75" customHeight="1" x14ac:dyDescent="0.3">
      <c r="A325" s="109">
        <f t="shared" si="10"/>
        <v>45473</v>
      </c>
      <c r="B325" s="107">
        <v>130</v>
      </c>
      <c r="C325" s="156"/>
      <c r="D325" s="98">
        <f t="shared" si="11"/>
        <v>130</v>
      </c>
    </row>
    <row r="326" spans="1:4" ht="12.75" customHeight="1" x14ac:dyDescent="0.3">
      <c r="A326" s="109">
        <f t="shared" si="10"/>
        <v>45504</v>
      </c>
      <c r="B326" s="107">
        <v>130</v>
      </c>
      <c r="C326" s="156"/>
      <c r="D326" s="98">
        <f t="shared" si="11"/>
        <v>130</v>
      </c>
    </row>
    <row r="327" spans="1:4" ht="12.75" customHeight="1" x14ac:dyDescent="0.3">
      <c r="A327" s="109">
        <f t="shared" si="10"/>
        <v>45535</v>
      </c>
      <c r="B327" s="107">
        <v>130</v>
      </c>
      <c r="C327" s="156"/>
      <c r="D327" s="98">
        <f t="shared" si="11"/>
        <v>130</v>
      </c>
    </row>
    <row r="328" spans="1:4" ht="12.75" customHeight="1" x14ac:dyDescent="0.3">
      <c r="A328" s="109">
        <f t="shared" si="10"/>
        <v>45565</v>
      </c>
      <c r="B328" s="107">
        <v>130</v>
      </c>
      <c r="C328" s="156"/>
      <c r="D328" s="98">
        <f t="shared" si="11"/>
        <v>130</v>
      </c>
    </row>
    <row r="329" spans="1:4" ht="12.75" customHeight="1" x14ac:dyDescent="0.3">
      <c r="A329" s="109">
        <f t="shared" si="10"/>
        <v>45596</v>
      </c>
      <c r="B329" s="107">
        <v>130</v>
      </c>
      <c r="C329" s="156"/>
      <c r="D329" s="98">
        <f t="shared" si="11"/>
        <v>130</v>
      </c>
    </row>
    <row r="330" spans="1:4" ht="12.75" customHeight="1" x14ac:dyDescent="0.3">
      <c r="A330" s="109">
        <f t="shared" si="10"/>
        <v>45626</v>
      </c>
      <c r="B330" s="107">
        <v>130</v>
      </c>
      <c r="C330" s="156"/>
      <c r="D330" s="98">
        <f t="shared" si="11"/>
        <v>130</v>
      </c>
    </row>
    <row r="331" spans="1:4" ht="12.75" customHeight="1" x14ac:dyDescent="0.3">
      <c r="A331" s="109">
        <f t="shared" si="10"/>
        <v>45657</v>
      </c>
      <c r="B331" s="107">
        <v>130</v>
      </c>
      <c r="C331" s="156"/>
      <c r="D331" s="98">
        <f t="shared" si="11"/>
        <v>130</v>
      </c>
    </row>
    <row r="332" spans="1:4" ht="12.75" customHeight="1" x14ac:dyDescent="0.3">
      <c r="A332" s="109">
        <f t="shared" si="10"/>
        <v>45688</v>
      </c>
      <c r="B332" s="107">
        <v>130</v>
      </c>
      <c r="C332" s="156"/>
      <c r="D332" s="98">
        <f t="shared" si="11"/>
        <v>130</v>
      </c>
    </row>
    <row r="333" spans="1:4" ht="12.75" customHeight="1" x14ac:dyDescent="0.3">
      <c r="A333" s="109">
        <f t="shared" si="10"/>
        <v>45716</v>
      </c>
      <c r="B333" s="107">
        <v>130</v>
      </c>
      <c r="C333" s="156"/>
      <c r="D333" s="98">
        <f t="shared" si="11"/>
        <v>130</v>
      </c>
    </row>
    <row r="334" spans="1:4" ht="12.75" customHeight="1" x14ac:dyDescent="0.3">
      <c r="A334" s="109">
        <f t="shared" si="10"/>
        <v>45747</v>
      </c>
      <c r="B334" s="107">
        <v>130</v>
      </c>
      <c r="C334" s="156"/>
      <c r="D334" s="98">
        <f t="shared" si="11"/>
        <v>130</v>
      </c>
    </row>
    <row r="335" spans="1:4" ht="12.75" customHeight="1" x14ac:dyDescent="0.3">
      <c r="A335" s="109">
        <f t="shared" si="10"/>
        <v>45777</v>
      </c>
      <c r="B335" s="107">
        <v>130</v>
      </c>
      <c r="C335" s="156"/>
      <c r="D335" s="98">
        <f t="shared" si="11"/>
        <v>130</v>
      </c>
    </row>
    <row r="336" spans="1:4" ht="12.75" customHeight="1" x14ac:dyDescent="0.3">
      <c r="A336" s="109">
        <f t="shared" si="10"/>
        <v>45808</v>
      </c>
      <c r="B336" s="107">
        <v>130</v>
      </c>
      <c r="C336" s="156"/>
      <c r="D336" s="98">
        <f t="shared" si="11"/>
        <v>130</v>
      </c>
    </row>
    <row r="337" spans="1:4" ht="12.75" customHeight="1" x14ac:dyDescent="0.3">
      <c r="A337" s="109">
        <f t="shared" si="10"/>
        <v>45838</v>
      </c>
      <c r="B337" s="107">
        <v>130</v>
      </c>
      <c r="C337" s="156"/>
      <c r="D337" s="98">
        <f t="shared" si="11"/>
        <v>130</v>
      </c>
    </row>
    <row r="338" spans="1:4" ht="12.75" customHeight="1" x14ac:dyDescent="0.3">
      <c r="A338" s="109">
        <f t="shared" si="10"/>
        <v>45869</v>
      </c>
      <c r="B338" s="107">
        <v>130</v>
      </c>
      <c r="C338" s="156"/>
      <c r="D338" s="98">
        <f t="shared" si="11"/>
        <v>130</v>
      </c>
    </row>
    <row r="339" spans="1:4" ht="12.75" customHeight="1" x14ac:dyDescent="0.3">
      <c r="A339" s="109">
        <f t="shared" si="10"/>
        <v>45900</v>
      </c>
      <c r="B339" s="107">
        <v>130</v>
      </c>
      <c r="C339" s="156"/>
      <c r="D339" s="98">
        <f t="shared" si="11"/>
        <v>130</v>
      </c>
    </row>
    <row r="340" spans="1:4" ht="12.75" customHeight="1" x14ac:dyDescent="0.3">
      <c r="A340" s="109">
        <f t="shared" si="10"/>
        <v>45930</v>
      </c>
      <c r="B340" s="107">
        <v>130</v>
      </c>
      <c r="C340" s="156"/>
      <c r="D340" s="98">
        <f t="shared" si="11"/>
        <v>130</v>
      </c>
    </row>
    <row r="341" spans="1:4" ht="12.75" customHeight="1" x14ac:dyDescent="0.3">
      <c r="A341" s="109">
        <f t="shared" si="10"/>
        <v>45961</v>
      </c>
      <c r="B341" s="107">
        <v>130</v>
      </c>
      <c r="C341" s="156"/>
      <c r="D341" s="98">
        <f t="shared" si="11"/>
        <v>130</v>
      </c>
    </row>
    <row r="342" spans="1:4" ht="12.75" customHeight="1" x14ac:dyDescent="0.3">
      <c r="A342" s="109">
        <f t="shared" si="10"/>
        <v>45991</v>
      </c>
      <c r="B342" s="107">
        <v>130</v>
      </c>
      <c r="C342" s="156"/>
      <c r="D342" s="98">
        <f t="shared" si="11"/>
        <v>130</v>
      </c>
    </row>
    <row r="343" spans="1:4" ht="12.75" customHeight="1" x14ac:dyDescent="0.3">
      <c r="A343" s="109">
        <f t="shared" si="10"/>
        <v>46022</v>
      </c>
      <c r="B343" s="107">
        <v>130</v>
      </c>
      <c r="C343" s="156"/>
      <c r="D343" s="98">
        <f t="shared" si="11"/>
        <v>130</v>
      </c>
    </row>
    <row r="344" spans="1:4" ht="12.75" customHeight="1" x14ac:dyDescent="0.3">
      <c r="A344" s="109">
        <f t="shared" si="10"/>
        <v>46053</v>
      </c>
      <c r="B344" s="107">
        <v>130</v>
      </c>
      <c r="C344" s="156"/>
      <c r="D344" s="98">
        <f t="shared" si="11"/>
        <v>130</v>
      </c>
    </row>
    <row r="345" spans="1:4" ht="12.75" customHeight="1" x14ac:dyDescent="0.3">
      <c r="A345" s="109">
        <f t="shared" si="10"/>
        <v>46081</v>
      </c>
      <c r="B345" s="107">
        <v>130</v>
      </c>
      <c r="C345" s="156"/>
      <c r="D345" s="98">
        <f t="shared" si="11"/>
        <v>130</v>
      </c>
    </row>
    <row r="346" spans="1:4" ht="12.75" customHeight="1" x14ac:dyDescent="0.3">
      <c r="A346" s="109">
        <f t="shared" si="10"/>
        <v>46112</v>
      </c>
      <c r="B346" s="107">
        <v>130</v>
      </c>
      <c r="C346" s="156"/>
      <c r="D346" s="98">
        <f t="shared" si="11"/>
        <v>130</v>
      </c>
    </row>
    <row r="347" spans="1:4" ht="12.75" customHeight="1" x14ac:dyDescent="0.3">
      <c r="A347" s="109">
        <f t="shared" si="10"/>
        <v>46142</v>
      </c>
      <c r="B347" s="107">
        <v>130</v>
      </c>
      <c r="C347" s="156"/>
      <c r="D347" s="98">
        <f t="shared" si="11"/>
        <v>130</v>
      </c>
    </row>
    <row r="348" spans="1:4" ht="12.75" customHeight="1" x14ac:dyDescent="0.3">
      <c r="A348" s="109">
        <f t="shared" si="10"/>
        <v>46173</v>
      </c>
      <c r="B348" s="107">
        <v>130</v>
      </c>
      <c r="C348" s="156"/>
      <c r="D348" s="98">
        <f t="shared" si="11"/>
        <v>130</v>
      </c>
    </row>
    <row r="349" spans="1:4" ht="12.75" customHeight="1" x14ac:dyDescent="0.3">
      <c r="A349" s="109">
        <f t="shared" si="10"/>
        <v>46203</v>
      </c>
      <c r="B349" s="107">
        <v>130</v>
      </c>
      <c r="C349" s="156"/>
      <c r="D349" s="98">
        <f t="shared" si="11"/>
        <v>130</v>
      </c>
    </row>
    <row r="350" spans="1:4" ht="12.75" customHeight="1" x14ac:dyDescent="0.3">
      <c r="A350" s="109">
        <f t="shared" si="10"/>
        <v>46234</v>
      </c>
      <c r="B350" s="107">
        <v>130</v>
      </c>
      <c r="C350" s="156"/>
      <c r="D350" s="98">
        <f t="shared" si="11"/>
        <v>130</v>
      </c>
    </row>
    <row r="351" spans="1:4" ht="12.75" customHeight="1" x14ac:dyDescent="0.3">
      <c r="A351" s="109">
        <f t="shared" ref="A351:A355" si="12">EOMONTH(A350,1)</f>
        <v>46265</v>
      </c>
      <c r="B351" s="107">
        <v>130</v>
      </c>
      <c r="C351" s="156"/>
      <c r="D351" s="98">
        <f t="shared" si="11"/>
        <v>130</v>
      </c>
    </row>
    <row r="352" spans="1:4" ht="12.75" customHeight="1" x14ac:dyDescent="0.3">
      <c r="A352" s="109">
        <f t="shared" si="12"/>
        <v>46295</v>
      </c>
      <c r="B352" s="107">
        <v>130</v>
      </c>
      <c r="C352" s="156"/>
      <c r="D352" s="98">
        <f t="shared" si="11"/>
        <v>130</v>
      </c>
    </row>
    <row r="353" spans="1:4" ht="12.75" customHeight="1" x14ac:dyDescent="0.3">
      <c r="A353" s="109">
        <f t="shared" si="12"/>
        <v>46326</v>
      </c>
      <c r="B353" s="107">
        <v>130</v>
      </c>
      <c r="C353" s="156"/>
      <c r="D353" s="98">
        <f t="shared" si="11"/>
        <v>130</v>
      </c>
    </row>
    <row r="354" spans="1:4" ht="12.75" customHeight="1" x14ac:dyDescent="0.3">
      <c r="A354" s="109">
        <f t="shared" si="12"/>
        <v>46356</v>
      </c>
      <c r="B354" s="107">
        <v>130</v>
      </c>
      <c r="C354" s="156"/>
      <c r="D354" s="98">
        <f t="shared" si="11"/>
        <v>130</v>
      </c>
    </row>
    <row r="355" spans="1:4" ht="12.75" customHeight="1" thickBot="1" x14ac:dyDescent="0.35">
      <c r="A355" s="110">
        <f t="shared" si="12"/>
        <v>46387</v>
      </c>
      <c r="B355" s="108">
        <v>130</v>
      </c>
      <c r="C355" s="157"/>
      <c r="D355" s="103">
        <f t="shared" si="11"/>
        <v>130</v>
      </c>
    </row>
    <row r="356" spans="1:4" ht="12.75" customHeight="1" x14ac:dyDescent="0.3">
      <c r="A356" s="104"/>
    </row>
    <row r="357" spans="1:4" ht="12.75" customHeight="1" x14ac:dyDescent="0.3">
      <c r="A357" s="104"/>
    </row>
    <row r="358" spans="1:4" ht="12.75" customHeight="1" x14ac:dyDescent="0.3">
      <c r="A358" s="104"/>
    </row>
    <row r="359" spans="1:4" ht="12.75" customHeight="1" x14ac:dyDescent="0.3">
      <c r="A359" s="104"/>
    </row>
  </sheetData>
  <sheetProtection algorithmName="SHA-512" hashValue="+5VDxnn3D59tnTAzLZGOGWaYPAuIp4gn5BINo40pGaqiG/uBtiYceH/2dZO2E5N05tY3fmMRVe2kZVhakGMVkw==" saltValue="SLfCk2l0kaAjaMU8XsSVKw==" spinCount="100000" sheet="1" objects="1" scenarios="1" formatCells="0" formatColumns="0" formatRows="0" autoFilter="0"/>
  <autoFilter ref="A1:Y359" xr:uid="{00000000-0001-0000-0100-000000000000}"/>
  <phoneticPr fontId="0" type="noConversion"/>
  <printOptions horizontalCentered="1"/>
  <pageMargins left="0" right="0" top="0" bottom="0" header="0" footer="0"/>
  <pageSetup paperSize="132" scale="15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E110"/>
  <sheetViews>
    <sheetView showGridLines="0" showZeros="0" tabSelected="1" topLeftCell="B2" workbookViewId="0">
      <selection activeCell="AC59" sqref="AC59:AJ59"/>
    </sheetView>
  </sheetViews>
  <sheetFormatPr baseColWidth="10" defaultColWidth="10.6640625" defaultRowHeight="12.9" customHeight="1" x14ac:dyDescent="0.25"/>
  <cols>
    <col min="1" max="1" width="2.33203125" style="1" customWidth="1"/>
    <col min="2" max="38" width="2.6640625" style="1" customWidth="1"/>
    <col min="39" max="39" width="2.33203125" style="1" customWidth="1"/>
    <col min="40" max="52" width="2.6640625" style="1" hidden="1" customWidth="1"/>
    <col min="53" max="16384" width="10.6640625" style="1"/>
  </cols>
  <sheetData>
    <row r="1" spans="2:54" ht="12.9" customHeight="1" thickBot="1" x14ac:dyDescent="0.3">
      <c r="AV1" s="2"/>
      <c r="AW1" s="3"/>
      <c r="AX1" s="3"/>
      <c r="AY1" s="3"/>
      <c r="AZ1" s="3"/>
      <c r="BA1" s="4" t="s">
        <v>36</v>
      </c>
      <c r="BB1" s="1" t="s">
        <v>42</v>
      </c>
    </row>
    <row r="2" spans="2:54" ht="12.9" customHeight="1" thickBot="1" x14ac:dyDescent="0.3">
      <c r="AV2" s="5"/>
      <c r="AW2" s="3"/>
      <c r="AX2" s="3"/>
      <c r="AY2" s="3"/>
      <c r="AZ2" s="3"/>
      <c r="BA2" s="118">
        <v>35600</v>
      </c>
      <c r="BB2" s="118">
        <f ca="1">TODAY()</f>
        <v>45873</v>
      </c>
    </row>
    <row r="3" spans="2:54" ht="12.9" customHeight="1" thickBot="1" x14ac:dyDescent="0.3">
      <c r="BA3" s="7" t="s">
        <v>44</v>
      </c>
      <c r="BB3" s="119"/>
    </row>
    <row r="4" spans="2:54" ht="12.9" customHeight="1" thickBot="1" x14ac:dyDescent="0.3">
      <c r="BA4" s="5" t="s">
        <v>50</v>
      </c>
      <c r="BB4" s="6">
        <f>IF(BA2&lt;DATE(1997,6,19),DATE(1997,6,19),BA2)</f>
        <v>35600</v>
      </c>
    </row>
    <row r="10" spans="2:54" ht="12.9" customHeight="1" x14ac:dyDescent="0.25">
      <c r="B10" s="8" t="s">
        <v>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</row>
    <row r="11" spans="2:54" ht="12.9" customHeight="1" x14ac:dyDescent="0.25">
      <c r="B11" s="9" t="s">
        <v>2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 t="s">
        <v>1</v>
      </c>
      <c r="AE11" s="9"/>
      <c r="AF11" s="9"/>
      <c r="AG11" s="9"/>
      <c r="AH11" s="9"/>
      <c r="AI11" s="9"/>
      <c r="AJ11" s="9"/>
      <c r="AK11" s="9"/>
      <c r="AL11" s="9"/>
    </row>
    <row r="12" spans="2:54" ht="12.9" customHeight="1" x14ac:dyDescent="0.25">
      <c r="B12" s="120" t="s">
        <v>43</v>
      </c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2"/>
      <c r="AD12" s="10" t="str">
        <f t="shared" ref="AD12:AL12" si="0">MID($BB$3,AR12,1)</f>
        <v/>
      </c>
      <c r="AE12" s="10" t="str">
        <f t="shared" si="0"/>
        <v/>
      </c>
      <c r="AF12" s="10" t="str">
        <f t="shared" si="0"/>
        <v/>
      </c>
      <c r="AG12" s="10" t="str">
        <f t="shared" si="0"/>
        <v/>
      </c>
      <c r="AH12" s="10" t="str">
        <f t="shared" si="0"/>
        <v/>
      </c>
      <c r="AI12" s="10" t="str">
        <f t="shared" si="0"/>
        <v/>
      </c>
      <c r="AJ12" s="10" t="str">
        <f t="shared" si="0"/>
        <v/>
      </c>
      <c r="AK12" s="10" t="str">
        <f t="shared" si="0"/>
        <v/>
      </c>
      <c r="AL12" s="10" t="str">
        <f t="shared" si="0"/>
        <v/>
      </c>
      <c r="AR12" s="1">
        <v>1</v>
      </c>
      <c r="AS12" s="1">
        <v>2</v>
      </c>
      <c r="AT12" s="1">
        <v>3</v>
      </c>
      <c r="AU12" s="1">
        <v>4</v>
      </c>
      <c r="AV12" s="1">
        <v>5</v>
      </c>
      <c r="AW12" s="1">
        <v>6</v>
      </c>
      <c r="AX12" s="1">
        <v>7</v>
      </c>
      <c r="AY12" s="1">
        <v>8</v>
      </c>
      <c r="AZ12" s="1">
        <v>9</v>
      </c>
    </row>
    <row r="13" spans="2:54" ht="12.9" customHeight="1" x14ac:dyDescent="0.25">
      <c r="B13" s="123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5"/>
      <c r="AD13" s="10"/>
      <c r="AE13" s="10"/>
      <c r="AF13" s="10"/>
      <c r="AG13" s="10"/>
      <c r="AH13" s="10"/>
      <c r="AI13" s="10"/>
      <c r="AJ13" s="10"/>
      <c r="AK13" s="10"/>
      <c r="AL13" s="10"/>
    </row>
    <row r="14" spans="2:54" ht="12.9" customHeight="1" x14ac:dyDescent="0.25">
      <c r="B14" s="9" t="s">
        <v>3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</row>
    <row r="15" spans="2:54" ht="12.9" customHeight="1" x14ac:dyDescent="0.25">
      <c r="B15" s="126" t="s">
        <v>45</v>
      </c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8"/>
    </row>
    <row r="16" spans="2:54" ht="12.9" customHeight="1" x14ac:dyDescent="0.25">
      <c r="B16" s="129"/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1"/>
    </row>
    <row r="17" spans="2:38" ht="12.9" customHeight="1" x14ac:dyDescent="0.25">
      <c r="B17" s="11" t="s">
        <v>5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3"/>
      <c r="W17" s="9" t="s">
        <v>34</v>
      </c>
      <c r="X17" s="14"/>
      <c r="Y17" s="14"/>
      <c r="Z17" s="14"/>
      <c r="AA17" s="14"/>
      <c r="AB17" s="14"/>
      <c r="AC17" s="14"/>
      <c r="AD17" s="9" t="s">
        <v>4</v>
      </c>
      <c r="AE17" s="9"/>
      <c r="AF17" s="9"/>
      <c r="AG17" s="9"/>
      <c r="AH17" s="9"/>
      <c r="AI17" s="9"/>
      <c r="AJ17" s="9"/>
      <c r="AK17" s="9"/>
      <c r="AL17" s="9"/>
    </row>
    <row r="18" spans="2:38" ht="12.9" customHeight="1" x14ac:dyDescent="0.25">
      <c r="B18" s="132" t="s">
        <v>46</v>
      </c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3" t="s">
        <v>34</v>
      </c>
      <c r="X18" s="134"/>
      <c r="Y18" s="134"/>
      <c r="Z18" s="134"/>
      <c r="AA18" s="134"/>
      <c r="AB18" s="134"/>
      <c r="AC18" s="135"/>
      <c r="AD18" s="139" t="s">
        <v>4</v>
      </c>
      <c r="AE18" s="139"/>
      <c r="AF18" s="139"/>
      <c r="AG18" s="139"/>
      <c r="AH18" s="139"/>
      <c r="AI18" s="139"/>
      <c r="AJ18" s="139"/>
      <c r="AK18" s="139"/>
      <c r="AL18" s="139"/>
    </row>
    <row r="19" spans="2:38" ht="12.9" customHeight="1" x14ac:dyDescent="0.25">
      <c r="B19" s="132"/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6"/>
      <c r="X19" s="137"/>
      <c r="Y19" s="137"/>
      <c r="Z19" s="137"/>
      <c r="AA19" s="137"/>
      <c r="AB19" s="137"/>
      <c r="AC19" s="138"/>
      <c r="AD19" s="139"/>
      <c r="AE19" s="139"/>
      <c r="AF19" s="139"/>
      <c r="AG19" s="139"/>
      <c r="AH19" s="139"/>
      <c r="AI19" s="139"/>
      <c r="AJ19" s="139"/>
      <c r="AK19" s="139"/>
      <c r="AL19" s="139"/>
    </row>
    <row r="20" spans="2:38" ht="5.0999999999999996" customHeight="1" x14ac:dyDescent="0.25"/>
    <row r="21" spans="2:38" ht="12.9" customHeight="1" x14ac:dyDescent="0.25">
      <c r="B21" s="8" t="s">
        <v>37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</row>
    <row r="22" spans="2:38" ht="8.1" customHeight="1" x14ac:dyDescent="0.25">
      <c r="B22" s="120" t="s">
        <v>51</v>
      </c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5" t="s">
        <v>39</v>
      </c>
      <c r="AC22" s="15" t="s">
        <v>40</v>
      </c>
      <c r="AD22" s="16" t="s">
        <v>34</v>
      </c>
      <c r="AE22" s="17"/>
      <c r="AF22" s="17"/>
      <c r="AG22" s="17"/>
      <c r="AH22" s="17"/>
      <c r="AI22" s="17"/>
      <c r="AJ22" s="17"/>
      <c r="AK22" s="17"/>
      <c r="AL22" s="18"/>
    </row>
    <row r="23" spans="2:38" ht="18" customHeight="1" x14ac:dyDescent="0.25">
      <c r="B23" s="123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5"/>
      <c r="AB23" s="143"/>
      <c r="AC23" s="144" t="s">
        <v>41</v>
      </c>
      <c r="AD23" s="140" t="s">
        <v>34</v>
      </c>
      <c r="AE23" s="141"/>
      <c r="AF23" s="141"/>
      <c r="AG23" s="141"/>
      <c r="AH23" s="141"/>
      <c r="AI23" s="141"/>
      <c r="AJ23" s="141"/>
      <c r="AK23" s="141"/>
      <c r="AL23" s="142"/>
    </row>
    <row r="24" spans="2:38" ht="5.0999999999999996" customHeight="1" x14ac:dyDescent="0.25"/>
    <row r="25" spans="2:38" ht="12.9" customHeight="1" x14ac:dyDescent="0.25">
      <c r="J25" s="19" t="s">
        <v>6</v>
      </c>
      <c r="K25" s="20"/>
      <c r="L25" s="20"/>
      <c r="M25" s="20"/>
      <c r="N25" s="20"/>
      <c r="O25" s="21"/>
      <c r="Y25" s="22" t="s">
        <v>10</v>
      </c>
      <c r="Z25" s="23"/>
      <c r="AA25" s="23"/>
      <c r="AB25" s="23"/>
      <c r="AC25" s="23"/>
      <c r="AD25" s="23"/>
    </row>
    <row r="26" spans="2:38" ht="8.1" customHeight="1" x14ac:dyDescent="0.25">
      <c r="J26" s="24" t="s">
        <v>7</v>
      </c>
      <c r="K26" s="25"/>
      <c r="L26" s="24" t="s">
        <v>8</v>
      </c>
      <c r="M26" s="25"/>
      <c r="N26" s="24" t="s">
        <v>9</v>
      </c>
      <c r="O26" s="25"/>
      <c r="Y26" s="24" t="s">
        <v>7</v>
      </c>
      <c r="Z26" s="25"/>
      <c r="AA26" s="24" t="s">
        <v>8</v>
      </c>
      <c r="AB26" s="25"/>
      <c r="AC26" s="24" t="s">
        <v>9</v>
      </c>
      <c r="AD26" s="25"/>
    </row>
    <row r="27" spans="2:38" ht="12.9" customHeight="1" x14ac:dyDescent="0.25">
      <c r="J27" s="26">
        <f>IF(FINGR="","",DAY(FINGR))</f>
        <v>19</v>
      </c>
      <c r="K27" s="27"/>
      <c r="L27" s="26">
        <f>IF(FINGR="","",MONTH(FINGR))</f>
        <v>6</v>
      </c>
      <c r="M27" s="27"/>
      <c r="N27" s="26">
        <f>IF(FINGR="","",YEAR(FINGR))</f>
        <v>1997</v>
      </c>
      <c r="O27" s="27"/>
      <c r="Y27" s="26">
        <f ca="1">IF(FEGR="","",DAY(FEGR))</f>
        <v>4</v>
      </c>
      <c r="Z27" s="27"/>
      <c r="AA27" s="26">
        <f ca="1">IF(FEGR="","",MONTH(FEGR))</f>
        <v>8</v>
      </c>
      <c r="AB27" s="27"/>
      <c r="AC27" s="26">
        <f ca="1">IF(FEGR="","",YEAR(FEGR))</f>
        <v>2025</v>
      </c>
      <c r="AD27" s="27"/>
    </row>
    <row r="28" spans="2:38" ht="12.9" customHeight="1" x14ac:dyDescent="0.25">
      <c r="J28" s="28"/>
      <c r="K28" s="29"/>
      <c r="L28" s="28"/>
      <c r="M28" s="29"/>
      <c r="N28" s="28"/>
      <c r="O28" s="29"/>
      <c r="Y28" s="28"/>
      <c r="Z28" s="29"/>
      <c r="AA28" s="28"/>
      <c r="AB28" s="29"/>
      <c r="AC28" s="28"/>
      <c r="AD28" s="29"/>
    </row>
    <row r="29" spans="2:38" ht="5.0999999999999996" customHeight="1" x14ac:dyDescent="0.25"/>
    <row r="30" spans="2:38" ht="12.9" customHeight="1" x14ac:dyDescent="0.25">
      <c r="B30" s="30" t="s">
        <v>11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</row>
    <row r="31" spans="2:38" ht="7.5" customHeight="1" x14ac:dyDescent="0.25">
      <c r="B31" s="31"/>
      <c r="C31" s="32"/>
      <c r="D31" s="32"/>
      <c r="E31" s="33"/>
      <c r="F31" s="32"/>
      <c r="G31" s="32"/>
      <c r="H31" s="34" t="s">
        <v>13</v>
      </c>
      <c r="I31" s="35">
        <f ca="1">IF(N31="","",IF(YEAR(FINGR)&gt;N31-1,"",N31-1))</f>
        <v>2020</v>
      </c>
      <c r="J31" s="35"/>
      <c r="K31" s="35"/>
      <c r="L31" s="35"/>
      <c r="M31" s="35"/>
      <c r="N31" s="35">
        <f ca="1">IF(S31="","",IF(YEAR(FINGR)&gt;S31-1,"",S31-1))</f>
        <v>2021</v>
      </c>
      <c r="O31" s="35"/>
      <c r="P31" s="35"/>
      <c r="Q31" s="35"/>
      <c r="R31" s="35"/>
      <c r="S31" s="35">
        <f ca="1">IF(X31="","",IF(YEAR(FINGR)&gt;X31-1,"",X31-1))</f>
        <v>2022</v>
      </c>
      <c r="T31" s="35"/>
      <c r="U31" s="35"/>
      <c r="V31" s="35"/>
      <c r="W31" s="35"/>
      <c r="X31" s="35">
        <f ca="1">IF(AC31="","",IF(YEAR(FINGR)&gt;AC31-1,"",AC31-1))</f>
        <v>2023</v>
      </c>
      <c r="Y31" s="35"/>
      <c r="Z31" s="35"/>
      <c r="AA31" s="35"/>
      <c r="AB31" s="35"/>
      <c r="AC31" s="35">
        <f ca="1">IF(AH31="","",IF(YEAR(FINGR)&gt;AH31-1,"",AH31-1))</f>
        <v>2024</v>
      </c>
      <c r="AD31" s="35"/>
      <c r="AE31" s="35"/>
      <c r="AF31" s="35"/>
      <c r="AG31" s="35"/>
      <c r="AH31" s="35">
        <f ca="1">IF(FINGR="","",AC27)</f>
        <v>2025</v>
      </c>
      <c r="AI31" s="35"/>
      <c r="AJ31" s="35"/>
      <c r="AK31" s="35"/>
      <c r="AL31" s="35"/>
    </row>
    <row r="32" spans="2:38" ht="7.5" customHeight="1" x14ac:dyDescent="0.25">
      <c r="B32" s="36" t="s">
        <v>12</v>
      </c>
      <c r="C32" s="37"/>
      <c r="D32" s="37"/>
      <c r="E32" s="37"/>
      <c r="F32" s="37"/>
      <c r="G32" s="37"/>
      <c r="H32" s="38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</row>
    <row r="33" spans="1:38" ht="18" customHeight="1" x14ac:dyDescent="0.25">
      <c r="A33" s="39">
        <v>1</v>
      </c>
      <c r="B33" s="40"/>
      <c r="C33" s="41" t="s">
        <v>14</v>
      </c>
      <c r="D33" s="41"/>
      <c r="E33" s="41"/>
      <c r="F33" s="41"/>
      <c r="G33" s="41"/>
      <c r="H33" s="42"/>
      <c r="I33" s="43">
        <f ca="1">IF(FINGR="","",IF(I$31="","",ROUND(IF(DATE(I$31,$A33,DAY(INDEX(INDIRECT(CONCATENATE("_FEC",I$31)),$A33,1)))&lt;FINGR,"",INDEX(INDIRECT(CONCATENATE("_SDS",I$31)),$A33,1))*12/52,2)))</f>
        <v>0.06</v>
      </c>
      <c r="J33" s="43"/>
      <c r="K33" s="43"/>
      <c r="L33" s="43"/>
      <c r="M33" s="43"/>
      <c r="N33" s="43">
        <f ca="1">IF(FINGR="","",IF(N$31="","",ROUND(IF(DATE(N$31,$A33,DAY(INDEX(INDIRECT(CONCATENATE("_FEC",N$31)),$A33,1)))&lt;FINGR,"",INDEX(INDIRECT(CONCATENATE("_SDS",N$31)),$A33,1))*12/52,2)))</f>
        <v>0.28000000000000003</v>
      </c>
      <c r="O33" s="43"/>
      <c r="P33" s="43"/>
      <c r="Q33" s="43"/>
      <c r="R33" s="43"/>
      <c r="S33" s="43">
        <f ca="1">IF(FINGR="","",IF(S$31="","",ROUND(IF(DATE(S$31,$A33,DAY(INDEX(INDIRECT(CONCATENATE("_FEC",S$31)),$A33,1)))&lt;FINGR,"",INDEX(INDIRECT(CONCATENATE("_SDS",S$31)),$A33,1))*12/52,2)))</f>
        <v>1.62</v>
      </c>
      <c r="T33" s="43"/>
      <c r="U33" s="43"/>
      <c r="V33" s="43"/>
      <c r="W33" s="43"/>
      <c r="X33" s="43">
        <f ca="1">IF(FINGR="","",IF(X$31="","",ROUND(IF(DATE(X$31,$A33,DAY(INDEX(INDIRECT(CONCATENATE("_FEC",X$31)),$A33,1)))&lt;FINGR,"",INDEX(INDIRECT(CONCATENATE("_SDS",X$31)),$A33,1))*12/52,2)))</f>
        <v>30</v>
      </c>
      <c r="Y33" s="43"/>
      <c r="Z33" s="43"/>
      <c r="AA33" s="43"/>
      <c r="AB33" s="43"/>
      <c r="AC33" s="43">
        <f ca="1">IF(FINGR="","",IF(AC$31="","",ROUND(IF(DATE(AC$31,$A33,DAY(INDEX(INDIRECT(CONCATENATE("_FEC",AC$31)),$A33,1)))&lt;FINGR,"",INDEX(INDIRECT(CONCATENATE("_SDS",AC$31)),$A33,1))*12/52,2)))</f>
        <v>30</v>
      </c>
      <c r="AD33" s="43"/>
      <c r="AE33" s="43"/>
      <c r="AF33" s="43"/>
      <c r="AG33" s="43"/>
      <c r="AH33" s="43">
        <f ca="1">IF(FINGR="","",IF(AH$31="","",ROUND(IF(DATE(AH$31,$A33,DAY(INDEX(INDIRECT(CONCATENATE("_FEC",AH$31)),$A33,1)))&lt;FINGR,"",INDEX(INDIRECT(CONCATENATE("_SDS",AH$31)),$A33,1))*12/52,2)))</f>
        <v>30</v>
      </c>
      <c r="AI33" s="43"/>
      <c r="AJ33" s="43"/>
      <c r="AK33" s="43"/>
      <c r="AL33" s="43"/>
    </row>
    <row r="34" spans="1:38" ht="18" customHeight="1" x14ac:dyDescent="0.25">
      <c r="A34" s="39">
        <v>2</v>
      </c>
      <c r="B34" s="40"/>
      <c r="C34" s="41" t="s">
        <v>15</v>
      </c>
      <c r="D34" s="41"/>
      <c r="E34" s="41"/>
      <c r="F34" s="41"/>
      <c r="G34" s="41"/>
      <c r="H34" s="42"/>
      <c r="I34" s="43">
        <f ca="1">IF(FINGR="","",IF(I$31="","",ROUND(IF(DATE(I$31,$A34,DAY(INDEX(INDIRECT(CONCATENATE("_FEC",I$31)),$A34,1)))&lt;FINGR,"",INDEX(INDIRECT(CONCATENATE("_SDS",I$31)),$A34,1))*12/52,2)))</f>
        <v>0.06</v>
      </c>
      <c r="J34" s="43"/>
      <c r="K34" s="43"/>
      <c r="L34" s="43"/>
      <c r="M34" s="43"/>
      <c r="N34" s="43">
        <f ca="1">IF(FINGR="","",IF(N$31="","",ROUND(IF(DATE(N$31,$A34,DAY(INDEX(INDIRECT(CONCATENATE("_FEC",N$31)),$A34,1)))&lt;FINGR,"",INDEX(INDIRECT(CONCATENATE("_SDS",N$31)),$A34,1))*12/52,2)))</f>
        <v>0.28000000000000003</v>
      </c>
      <c r="O34" s="43"/>
      <c r="P34" s="43"/>
      <c r="Q34" s="43"/>
      <c r="R34" s="43"/>
      <c r="S34" s="43">
        <f ca="1">IF(FINGR="","",IF(S$31="","",ROUND(IF(DATE(S$31,$A34,DAY(INDEX(INDIRECT(CONCATENATE("_FEC",S$31)),$A34,1)))&lt;FINGR,"",INDEX(INDIRECT(CONCATENATE("_SDS",S$31)),$A34,1))*12/52,2)))</f>
        <v>1.62</v>
      </c>
      <c r="T34" s="43"/>
      <c r="U34" s="43"/>
      <c r="V34" s="43"/>
      <c r="W34" s="43"/>
      <c r="X34" s="43">
        <f ca="1">IF(FINGR="","",IF(X$31="","",ROUND(IF(DATE(X$31,$A34,DAY(INDEX(INDIRECT(CONCATENATE("_FEC",X$31)),$A34,1)))&lt;FINGR,"",INDEX(INDIRECT(CONCATENATE("_SDS",X$31)),$A34,1))*12/52,2)))</f>
        <v>30</v>
      </c>
      <c r="Y34" s="43"/>
      <c r="Z34" s="43"/>
      <c r="AA34" s="43"/>
      <c r="AB34" s="43"/>
      <c r="AC34" s="43">
        <f ca="1">IF(FINGR="","",IF(AC$31="","",ROUND(IF(DATE(AC$31,$A34,DAY(INDEX(INDIRECT(CONCATENATE("_FEC",AC$31)),$A34,1)))&lt;FINGR,"",INDEX(INDIRECT(CONCATENATE("_SDS",AC$31)),$A34,1))*12/52,2)))</f>
        <v>30</v>
      </c>
      <c r="AD34" s="43"/>
      <c r="AE34" s="43"/>
      <c r="AF34" s="43"/>
      <c r="AG34" s="43"/>
      <c r="AH34" s="43">
        <f ca="1">IF(FINGR="","",IF(AH$31="","",ROUND(IF(DATE(AH$31,$A34,DAY(INDEX(INDIRECT(CONCATENATE("_FEC",AH$31)),$A34,1)))&lt;FINGR,"",INDEX(INDIRECT(CONCATENATE("_SDS",AH$31)),$A34,1))*12/52,2)))</f>
        <v>30</v>
      </c>
      <c r="AI34" s="43"/>
      <c r="AJ34" s="43"/>
      <c r="AK34" s="43"/>
      <c r="AL34" s="43"/>
    </row>
    <row r="35" spans="1:38" ht="18" customHeight="1" x14ac:dyDescent="0.25">
      <c r="A35" s="39">
        <v>3</v>
      </c>
      <c r="B35" s="40"/>
      <c r="C35" s="41" t="s">
        <v>16</v>
      </c>
      <c r="D35" s="41"/>
      <c r="E35" s="41"/>
      <c r="F35" s="41"/>
      <c r="G35" s="41"/>
      <c r="H35" s="42"/>
      <c r="I35" s="43">
        <f ca="1">IF(FINGR="","",IF(I$31="","",ROUND(IF(DATE(I$31,$A35,DAY(INDEX(INDIRECT(CONCATENATE("_FEC",I$31)),$A35,1)))&lt;FINGR,"",INDEX(INDIRECT(CONCATENATE("_SDS",I$31)),$A35,1))*12/52,2)))</f>
        <v>0.06</v>
      </c>
      <c r="J35" s="43"/>
      <c r="K35" s="43"/>
      <c r="L35" s="43"/>
      <c r="M35" s="43"/>
      <c r="N35" s="43">
        <f ca="1">IF(FINGR="","",IF(N$31="","",ROUND(IF(DATE(N$31,$A35,DAY(INDEX(INDIRECT(CONCATENATE("_FEC",N$31)),$A35,1)))&lt;FINGR,"",INDEX(INDIRECT(CONCATENATE("_SDS",N$31)),$A35,1))*12/52,2)))</f>
        <v>0.42</v>
      </c>
      <c r="O35" s="43"/>
      <c r="P35" s="43"/>
      <c r="Q35" s="43"/>
      <c r="R35" s="43"/>
      <c r="S35" s="43">
        <f ca="1">IF(FINGR="","",IF(S$31="","",ROUND(IF(DATE(S$31,$A35,DAY(INDEX(INDIRECT(CONCATENATE("_FEC",S$31)),$A35,1)))&lt;FINGR,"",INDEX(INDIRECT(CONCATENATE("_SDS",S$31)),$A35,1))*12/52,2)))</f>
        <v>30</v>
      </c>
      <c r="T35" s="43"/>
      <c r="U35" s="43"/>
      <c r="V35" s="43"/>
      <c r="W35" s="43"/>
      <c r="X35" s="43">
        <f ca="1">IF(FINGR="","",IF(X$31="","",ROUND(IF(DATE(X$31,$A35,DAY(INDEX(INDIRECT(CONCATENATE("_FEC",X$31)),$A35,1)))&lt;FINGR,"",INDEX(INDIRECT(CONCATENATE("_SDS",X$31)),$A35,1))*12/52,2)))</f>
        <v>30</v>
      </c>
      <c r="Y35" s="43"/>
      <c r="Z35" s="43"/>
      <c r="AA35" s="43"/>
      <c r="AB35" s="43"/>
      <c r="AC35" s="43">
        <f ca="1">IF(FINGR="","",IF(AC$31="","",ROUND(IF(DATE(AC$31,$A35,DAY(INDEX(INDIRECT(CONCATENATE("_FEC",AC$31)),$A35,1)))&lt;FINGR,"",INDEX(INDIRECT(CONCATENATE("_SDS",AC$31)),$A35,1))*12/52,2)))</f>
        <v>30</v>
      </c>
      <c r="AD35" s="43"/>
      <c r="AE35" s="43"/>
      <c r="AF35" s="43"/>
      <c r="AG35" s="43"/>
      <c r="AH35" s="43">
        <f ca="1">IF(FINGR="","",IF(AH$31="","",ROUND(IF(DATE(AH$31,$A35,DAY(INDEX(INDIRECT(CONCATENATE("_FEC",AH$31)),$A35,1)))&lt;FINGR,"",INDEX(INDIRECT(CONCATENATE("_SDS",AH$31)),$A35,1))*12/52,2)))</f>
        <v>30</v>
      </c>
      <c r="AI35" s="43"/>
      <c r="AJ35" s="43"/>
      <c r="AK35" s="43"/>
      <c r="AL35" s="43"/>
    </row>
    <row r="36" spans="1:38" ht="18" customHeight="1" x14ac:dyDescent="0.25">
      <c r="A36" s="39">
        <v>4</v>
      </c>
      <c r="B36" s="40"/>
      <c r="C36" s="41" t="s">
        <v>17</v>
      </c>
      <c r="D36" s="41"/>
      <c r="E36" s="41"/>
      <c r="F36" s="41"/>
      <c r="G36" s="41"/>
      <c r="H36" s="42"/>
      <c r="I36" s="43">
        <f ca="1">IF(FINGR="","",IF(I$31="","",ROUND(IF(DATE(I$31,$A36,DAY(INDEX(INDIRECT(CONCATENATE("_FEC",I$31)),$A36,1)))&lt;FINGR,"",INDEX(INDIRECT(CONCATENATE("_SDS",I$31)),$A36,1))*12/52,2)))</f>
        <v>0.06</v>
      </c>
      <c r="J36" s="43"/>
      <c r="K36" s="43"/>
      <c r="L36" s="43"/>
      <c r="M36" s="43"/>
      <c r="N36" s="43">
        <f ca="1">IF(FINGR="","",IF(N$31="","",ROUND(IF(DATE(N$31,$A36,DAY(INDEX(INDIRECT(CONCATENATE("_FEC",N$31)),$A36,1)))&lt;FINGR,"",INDEX(INDIRECT(CONCATENATE("_SDS",N$31)),$A36,1))*12/52,2)))</f>
        <v>0.42</v>
      </c>
      <c r="O36" s="43"/>
      <c r="P36" s="43"/>
      <c r="Q36" s="43"/>
      <c r="R36" s="43"/>
      <c r="S36" s="43">
        <f ca="1">IF(FINGR="","",IF(S$31="","",ROUND(IF(DATE(S$31,$A36,DAY(INDEX(INDIRECT(CONCATENATE("_FEC",S$31)),$A36,1)))&lt;FINGR,"",INDEX(INDIRECT(CONCATENATE("_SDS",S$31)),$A36,1))*12/52,2)))</f>
        <v>30</v>
      </c>
      <c r="T36" s="43"/>
      <c r="U36" s="43"/>
      <c r="V36" s="43"/>
      <c r="W36" s="43"/>
      <c r="X36" s="43">
        <f ca="1">IF(FINGR="","",IF(X$31="","",ROUND(IF(DATE(X$31,$A36,DAY(INDEX(INDIRECT(CONCATENATE("_FEC",X$31)),$A36,1)))&lt;FINGR,"",INDEX(INDIRECT(CONCATENATE("_SDS",X$31)),$A36,1))*12/52,2)))</f>
        <v>30</v>
      </c>
      <c r="Y36" s="43"/>
      <c r="Z36" s="43"/>
      <c r="AA36" s="43"/>
      <c r="AB36" s="43"/>
      <c r="AC36" s="43">
        <f ca="1">IF(FINGR="","",IF(AC$31="","",ROUND(IF(DATE(AC$31,$A36,DAY(INDEX(INDIRECT(CONCATENATE("_FEC",AC$31)),$A36,1)))&lt;FINGR,"",INDEX(INDIRECT(CONCATENATE("_SDS",AC$31)),$A36,1))*12/52,2)))</f>
        <v>30</v>
      </c>
      <c r="AD36" s="43"/>
      <c r="AE36" s="43"/>
      <c r="AF36" s="43"/>
      <c r="AG36" s="43"/>
      <c r="AH36" s="43">
        <f ca="1">IF(FINGR="","",IF(AH$31="","",ROUND(IF(DATE(AH$31,$A36,DAY(INDEX(INDIRECT(CONCATENATE("_FEC",AH$31)),$A36,1)))&lt;FINGR,"",INDEX(INDIRECT(CONCATENATE("_SDS",AH$31)),$A36,1))*12/52,2)))</f>
        <v>30</v>
      </c>
      <c r="AI36" s="43"/>
      <c r="AJ36" s="43"/>
      <c r="AK36" s="43"/>
      <c r="AL36" s="43"/>
    </row>
    <row r="37" spans="1:38" ht="18" customHeight="1" x14ac:dyDescent="0.25">
      <c r="A37" s="39">
        <v>5</v>
      </c>
      <c r="B37" s="40"/>
      <c r="C37" s="41" t="s">
        <v>18</v>
      </c>
      <c r="D37" s="41"/>
      <c r="E37" s="41"/>
      <c r="F37" s="41"/>
      <c r="G37" s="41"/>
      <c r="H37" s="42"/>
      <c r="I37" s="43">
        <f ca="1">IF(FINGR="","",IF(I$31="","",ROUND(IF(DATE(I$31,$A37,DAY(INDEX(INDIRECT(CONCATENATE("_FEC",I$31)),$A37,1)))&lt;FINGR,"",INDEX(INDIRECT(CONCATENATE("_SDS",I$31)),$A37,1))*12/52,2)))</f>
        <v>0.09</v>
      </c>
      <c r="J37" s="43"/>
      <c r="K37" s="43"/>
      <c r="L37" s="43"/>
      <c r="M37" s="43"/>
      <c r="N37" s="43">
        <f ca="1">IF(FINGR="","",IF(N$31="","",ROUND(IF(DATE(N$31,$A37,DAY(INDEX(INDIRECT(CONCATENATE("_FEC",N$31)),$A37,1)))&lt;FINGR,"",INDEX(INDIRECT(CONCATENATE("_SDS",N$31)),$A37,1))*12/52,2)))</f>
        <v>1.62</v>
      </c>
      <c r="O37" s="43"/>
      <c r="P37" s="43"/>
      <c r="Q37" s="43"/>
      <c r="R37" s="43"/>
      <c r="S37" s="43">
        <f ca="1">IF(FINGR="","",IF(S$31="","",ROUND(IF(DATE(S$31,$A37,DAY(INDEX(INDIRECT(CONCATENATE("_FEC",S$31)),$A37,1)))&lt;FINGR,"",INDEX(INDIRECT(CONCATENATE("_SDS",S$31)),$A37,1))*12/52,2)))</f>
        <v>30</v>
      </c>
      <c r="T37" s="43"/>
      <c r="U37" s="43"/>
      <c r="V37" s="43"/>
      <c r="W37" s="43"/>
      <c r="X37" s="43">
        <f ca="1">IF(FINGR="","",IF(X$31="","",ROUND(IF(DATE(X$31,$A37,DAY(INDEX(INDIRECT(CONCATENATE("_FEC",X$31)),$A37,1)))&lt;FINGR,"",INDEX(INDIRECT(CONCATENATE("_SDS",X$31)),$A37,1))*12/52,2)))</f>
        <v>30</v>
      </c>
      <c r="Y37" s="43"/>
      <c r="Z37" s="43"/>
      <c r="AA37" s="43"/>
      <c r="AB37" s="43"/>
      <c r="AC37" s="43">
        <f ca="1">IF(FINGR="","",IF(AC$31="","",ROUND(IF(DATE(AC$31,$A37,DAY(INDEX(INDIRECT(CONCATENATE("_FEC",AC$31)),$A37,1)))&lt;FINGR,"",INDEX(INDIRECT(CONCATENATE("_SDS",AC$31)),$A37,1))*12/52,2)))</f>
        <v>30</v>
      </c>
      <c r="AD37" s="43"/>
      <c r="AE37" s="43"/>
      <c r="AF37" s="43"/>
      <c r="AG37" s="43"/>
      <c r="AH37" s="43">
        <f ca="1">IF(FINGR="","",IF(AH$31="","",ROUND(IF(DATE(AH$31,$A37,DAY(INDEX(INDIRECT(CONCATENATE("_FEC",AH$31)),$A37,1)))&lt;FINGR,"",INDEX(INDIRECT(CONCATENATE("_SDS",AH$31)),$A37,1))*12/52,2)))</f>
        <v>30</v>
      </c>
      <c r="AI37" s="43"/>
      <c r="AJ37" s="43"/>
      <c r="AK37" s="43"/>
      <c r="AL37" s="43"/>
    </row>
    <row r="38" spans="1:38" ht="18" customHeight="1" x14ac:dyDescent="0.25">
      <c r="A38" s="39">
        <v>6</v>
      </c>
      <c r="B38" s="40"/>
      <c r="C38" s="41" t="s">
        <v>19</v>
      </c>
      <c r="D38" s="41"/>
      <c r="E38" s="41"/>
      <c r="F38" s="41"/>
      <c r="G38" s="41"/>
      <c r="H38" s="42"/>
      <c r="I38" s="43">
        <f ca="1">IF(FINGR="","",IF(I$31="","",ROUND(IF(DATE(I$31,$A38,DAY(INDEX(INDIRECT(CONCATENATE("_FEC",I$31)),$A38,1)))&lt;FINGR,"",INDEX(INDIRECT(CONCATENATE("_SDS",I$31)),$A38,1))*12/52,2)))</f>
        <v>0.09</v>
      </c>
      <c r="J38" s="43"/>
      <c r="K38" s="43"/>
      <c r="L38" s="43"/>
      <c r="M38" s="43"/>
      <c r="N38" s="43">
        <f ca="1">IF(FINGR="","",IF(N$31="","",ROUND(IF(DATE(N$31,$A38,DAY(INDEX(INDIRECT(CONCATENATE("_FEC",N$31)),$A38,1)))&lt;FINGR,"",INDEX(INDIRECT(CONCATENATE("_SDS",N$31)),$A38,1))*12/52,2)))</f>
        <v>1.62</v>
      </c>
      <c r="O38" s="43"/>
      <c r="P38" s="43"/>
      <c r="Q38" s="43"/>
      <c r="R38" s="43"/>
      <c r="S38" s="43">
        <f ca="1">IF(FINGR="","",IF(S$31="","",ROUND(IF(DATE(S$31,$A38,DAY(INDEX(INDIRECT(CONCATENATE("_FEC",S$31)),$A38,1)))&lt;FINGR,"",INDEX(INDIRECT(CONCATENATE("_SDS",S$31)),$A38,1))*12/52,2)))</f>
        <v>30</v>
      </c>
      <c r="T38" s="43"/>
      <c r="U38" s="43"/>
      <c r="V38" s="43"/>
      <c r="W38" s="43"/>
      <c r="X38" s="43">
        <f ca="1">IF(FINGR="","",IF(X$31="","",ROUND(IF(DATE(X$31,$A38,DAY(INDEX(INDIRECT(CONCATENATE("_FEC",X$31)),$A38,1)))&lt;FINGR,"",INDEX(INDIRECT(CONCATENATE("_SDS",X$31)),$A38,1))*12/52,2)))</f>
        <v>30</v>
      </c>
      <c r="Y38" s="43"/>
      <c r="Z38" s="43"/>
      <c r="AA38" s="43"/>
      <c r="AB38" s="43"/>
      <c r="AC38" s="43">
        <f ca="1">IF(FINGR="","",IF(AC$31="","",ROUND(IF(DATE(AC$31,$A38,DAY(INDEX(INDIRECT(CONCATENATE("_FEC",AC$31)),$A38,1)))&lt;FINGR,"",INDEX(INDIRECT(CONCATENATE("_SDS",AC$31)),$A38,1))*12/52,2)))</f>
        <v>30</v>
      </c>
      <c r="AD38" s="43"/>
      <c r="AE38" s="43"/>
      <c r="AF38" s="43"/>
      <c r="AG38" s="43"/>
      <c r="AH38" s="43">
        <f ca="1">IF(FINGR="","",IF(AH$31="","",ROUND(IF(DATE(AH$31,$A38,DAY(INDEX(INDIRECT(CONCATENATE("_FEC",AH$31)),$A38,1)))&lt;FINGR,"",INDEX(INDIRECT(CONCATENATE("_SDS",AH$31)),$A38,1))*12/52,2)))</f>
        <v>30</v>
      </c>
      <c r="AI38" s="43"/>
      <c r="AJ38" s="43"/>
      <c r="AK38" s="43"/>
      <c r="AL38" s="43"/>
    </row>
    <row r="39" spans="1:38" ht="18" customHeight="1" x14ac:dyDescent="0.25">
      <c r="A39" s="39">
        <v>7</v>
      </c>
      <c r="B39" s="40"/>
      <c r="C39" s="41" t="s">
        <v>20</v>
      </c>
      <c r="D39" s="41"/>
      <c r="E39" s="41"/>
      <c r="F39" s="41"/>
      <c r="G39" s="41"/>
      <c r="H39" s="42"/>
      <c r="I39" s="43">
        <f ca="1">IF(FINGR="","",IF(I$31="","",ROUND(IF(DATE(I$31,$A39,DAY(INDEX(INDIRECT(CONCATENATE("_FEC",I$31)),$A39,1)))&lt;FINGR,"",INDEX(INDIRECT(CONCATENATE("_SDS",I$31)),$A39,1))*12/52,2)))</f>
        <v>0.09</v>
      </c>
      <c r="J39" s="43"/>
      <c r="K39" s="43"/>
      <c r="L39" s="43"/>
      <c r="M39" s="43"/>
      <c r="N39" s="43">
        <f ca="1">IF(FINGR="","",IF(N$31="","",ROUND(IF(DATE(N$31,$A39,DAY(INDEX(INDIRECT(CONCATENATE("_FEC",N$31)),$A39,1)))&lt;FINGR,"",INDEX(INDIRECT(CONCATENATE("_SDS",N$31)),$A39,1))*12/52,2)))</f>
        <v>1.62</v>
      </c>
      <c r="O39" s="43"/>
      <c r="P39" s="43"/>
      <c r="Q39" s="43"/>
      <c r="R39" s="43"/>
      <c r="S39" s="43">
        <f ca="1">IF(FINGR="","",IF(S$31="","",ROUND(IF(DATE(S$31,$A39,DAY(INDEX(INDIRECT(CONCATENATE("_FEC",S$31)),$A39,1)))&lt;FINGR,"",INDEX(INDIRECT(CONCATENATE("_SDS",S$31)),$A39,1))*12/52,2)))</f>
        <v>30</v>
      </c>
      <c r="T39" s="43"/>
      <c r="U39" s="43"/>
      <c r="V39" s="43"/>
      <c r="W39" s="43"/>
      <c r="X39" s="43">
        <f ca="1">IF(FINGR="","",IF(X$31="","",ROUND(IF(DATE(X$31,$A39,DAY(INDEX(INDIRECT(CONCATENATE("_FEC",X$31)),$A39,1)))&lt;FINGR,"",INDEX(INDIRECT(CONCATENATE("_SDS",X$31)),$A39,1))*12/52,2)))</f>
        <v>30</v>
      </c>
      <c r="Y39" s="43"/>
      <c r="Z39" s="43"/>
      <c r="AA39" s="43"/>
      <c r="AB39" s="43"/>
      <c r="AC39" s="43">
        <f ca="1">IF(FINGR="","",IF(AC$31="","",ROUND(IF(DATE(AC$31,$A39,DAY(INDEX(INDIRECT(CONCATENATE("_FEC",AC$31)),$A39,1)))&lt;FINGR,"",INDEX(INDIRECT(CONCATENATE("_SDS",AC$31)),$A39,1))*12/52,2)))</f>
        <v>30</v>
      </c>
      <c r="AD39" s="43"/>
      <c r="AE39" s="43"/>
      <c r="AF39" s="43"/>
      <c r="AG39" s="43"/>
      <c r="AH39" s="43">
        <f ca="1">IF(FINGR="","",IF(AH$31="","",ROUND(IF(DATE(AH$31,$A39,DAY(INDEX(INDIRECT(CONCATENATE("_FEC",AH$31)),$A39,1)))&lt;FINGR,"",INDEX(INDIRECT(CONCATENATE("_SDS",AH$31)),$A39,1))*12/52,2)))</f>
        <v>30</v>
      </c>
      <c r="AI39" s="43"/>
      <c r="AJ39" s="43"/>
      <c r="AK39" s="43"/>
      <c r="AL39" s="43"/>
    </row>
    <row r="40" spans="1:38" ht="18" customHeight="1" x14ac:dyDescent="0.25">
      <c r="A40" s="39">
        <v>8</v>
      </c>
      <c r="B40" s="40"/>
      <c r="C40" s="41" t="s">
        <v>21</v>
      </c>
      <c r="D40" s="41"/>
      <c r="E40" s="41"/>
      <c r="F40" s="41"/>
      <c r="G40" s="41"/>
      <c r="H40" s="42"/>
      <c r="I40" s="43">
        <f ca="1">IF(FINGR="","",IF(I$31="","",ROUND(IF(DATE(I$31,$A40,DAY(INDEX(INDIRECT(CONCATENATE("_FEC",I$31)),$A40,1)))&lt;FINGR,"",INDEX(INDIRECT(CONCATENATE("_SDS",I$31)),$A40,1))*12/52,2)))</f>
        <v>0.09</v>
      </c>
      <c r="J40" s="43"/>
      <c r="K40" s="43"/>
      <c r="L40" s="43"/>
      <c r="M40" s="43"/>
      <c r="N40" s="43">
        <f ca="1">IF(FINGR="","",IF(N$31="","",ROUND(IF(DATE(N$31,$A40,DAY(INDEX(INDIRECT(CONCATENATE("_FEC",N$31)),$A40,1)))&lt;FINGR,"",INDEX(INDIRECT(CONCATENATE("_SDS",N$31)),$A40,1))*12/52,2)))</f>
        <v>1.62</v>
      </c>
      <c r="O40" s="43"/>
      <c r="P40" s="43"/>
      <c r="Q40" s="43"/>
      <c r="R40" s="43"/>
      <c r="S40" s="43">
        <f ca="1">IF(FINGR="","",IF(S$31="","",ROUND(IF(DATE(S$31,$A40,DAY(INDEX(INDIRECT(CONCATENATE("_FEC",S$31)),$A40,1)))&lt;FINGR,"",INDEX(INDIRECT(CONCATENATE("_SDS",S$31)),$A40,1))*12/52,2)))</f>
        <v>30</v>
      </c>
      <c r="T40" s="43"/>
      <c r="U40" s="43"/>
      <c r="V40" s="43"/>
      <c r="W40" s="43"/>
      <c r="X40" s="43">
        <f ca="1">IF(FINGR="","",IF(X$31="","",ROUND(IF(DATE(X$31,$A40,DAY(INDEX(INDIRECT(CONCATENATE("_FEC",X$31)),$A40,1)))&lt;FINGR,"",INDEX(INDIRECT(CONCATENATE("_SDS",X$31)),$A40,1))*12/52,2)))</f>
        <v>30</v>
      </c>
      <c r="Y40" s="43"/>
      <c r="Z40" s="43"/>
      <c r="AA40" s="43"/>
      <c r="AB40" s="43"/>
      <c r="AC40" s="43">
        <f ca="1">IF(FINGR="","",IF(AC$31="","",ROUND(IF(DATE(AC$31,$A40,DAY(INDEX(INDIRECT(CONCATENATE("_FEC",AC$31)),$A40,1)))&lt;FINGR,"",INDEX(INDIRECT(CONCATENATE("_SDS",AC$31)),$A40,1))*12/52,2)))</f>
        <v>30</v>
      </c>
      <c r="AD40" s="43"/>
      <c r="AE40" s="43"/>
      <c r="AF40" s="43"/>
      <c r="AG40" s="43"/>
      <c r="AH40" s="43">
        <f ca="1">IF(FINGR="","",IF(AH$31="","",ROUND(IF(DATE(AH$31,$A40,DAY(INDEX(INDIRECT(CONCATENATE("_FEC",AH$31)),$A40,1)))&lt;FINGR,"",INDEX(INDIRECT(CONCATENATE("_SDS",AH$31)),$A40,1))*12/52,2)))</f>
        <v>30</v>
      </c>
      <c r="AI40" s="43"/>
      <c r="AJ40" s="43"/>
      <c r="AK40" s="43"/>
      <c r="AL40" s="43"/>
    </row>
    <row r="41" spans="1:38" ht="18" customHeight="1" x14ac:dyDescent="0.25">
      <c r="A41" s="39">
        <v>9</v>
      </c>
      <c r="B41" s="40"/>
      <c r="C41" s="41" t="s">
        <v>22</v>
      </c>
      <c r="D41" s="41"/>
      <c r="E41" s="41"/>
      <c r="F41" s="41"/>
      <c r="G41" s="41"/>
      <c r="H41" s="42"/>
      <c r="I41" s="43">
        <f ca="1">IF(FINGR="","",IF(I$31="","",ROUND(IF(DATE(I$31,$A41,DAY(INDEX(INDIRECT(CONCATENATE("_FEC",I$31)),$A41,1)))&lt;FINGR,"",INDEX(INDIRECT(CONCATENATE("_SDS",I$31)),$A41,1))*12/52,2)))</f>
        <v>0.09</v>
      </c>
      <c r="J41" s="43"/>
      <c r="K41" s="43"/>
      <c r="L41" s="43"/>
      <c r="M41" s="43"/>
      <c r="N41" s="43">
        <f ca="1">IF(FINGR="","",IF(N$31="","",ROUND(IF(DATE(N$31,$A41,DAY(INDEX(INDIRECT(CONCATENATE("_FEC",N$31)),$A41,1)))&lt;FINGR,"",INDEX(INDIRECT(CONCATENATE("_SDS",N$31)),$A41,1))*12/52,2)))</f>
        <v>1.62</v>
      </c>
      <c r="O41" s="43"/>
      <c r="P41" s="43"/>
      <c r="Q41" s="43"/>
      <c r="R41" s="43"/>
      <c r="S41" s="43">
        <f ca="1">IF(FINGR="","",IF(S$31="","",ROUND(IF(DATE(S$31,$A41,DAY(INDEX(INDIRECT(CONCATENATE("_FEC",S$31)),$A41,1)))&lt;FINGR,"",INDEX(INDIRECT(CONCATENATE("_SDS",S$31)),$A41,1))*12/52,2)))</f>
        <v>30</v>
      </c>
      <c r="T41" s="43"/>
      <c r="U41" s="43"/>
      <c r="V41" s="43"/>
      <c r="W41" s="43"/>
      <c r="X41" s="43">
        <f ca="1">IF(FINGR="","",IF(X$31="","",ROUND(IF(DATE(X$31,$A41,DAY(INDEX(INDIRECT(CONCATENATE("_FEC",X$31)),$A41,1)))&lt;FINGR,"",INDEX(INDIRECT(CONCATENATE("_SDS",X$31)),$A41,1))*12/52,2)))</f>
        <v>30</v>
      </c>
      <c r="Y41" s="43"/>
      <c r="Z41" s="43"/>
      <c r="AA41" s="43"/>
      <c r="AB41" s="43"/>
      <c r="AC41" s="43">
        <f ca="1">IF(FINGR="","",IF(AC$31="","",ROUND(IF(DATE(AC$31,$A41,DAY(INDEX(INDIRECT(CONCATENATE("_FEC",AC$31)),$A41,1)))&lt;FINGR,"",INDEX(INDIRECT(CONCATENATE("_SDS",AC$31)),$A41,1))*12/52,2)))</f>
        <v>30</v>
      </c>
      <c r="AD41" s="43"/>
      <c r="AE41" s="43"/>
      <c r="AF41" s="43"/>
      <c r="AG41" s="43"/>
      <c r="AH41" s="43">
        <f ca="1">IF(FINGR="","",IF(AH$31="","",ROUND(IF(DATE(AH$31,$A41,DAY(INDEX(INDIRECT(CONCATENATE("_FEC",AH$31)),$A41,1)))&lt;FINGR,"",INDEX(INDIRECT(CONCATENATE("_SDS",AH$31)),$A41,1))*12/52,2)))</f>
        <v>30</v>
      </c>
      <c r="AI41" s="43"/>
      <c r="AJ41" s="43"/>
      <c r="AK41" s="43"/>
      <c r="AL41" s="43"/>
    </row>
    <row r="42" spans="1:38" ht="18" customHeight="1" x14ac:dyDescent="0.25">
      <c r="A42" s="39">
        <v>10</v>
      </c>
      <c r="B42" s="40"/>
      <c r="C42" s="41" t="s">
        <v>23</v>
      </c>
      <c r="D42" s="41"/>
      <c r="E42" s="41"/>
      <c r="F42" s="41"/>
      <c r="G42" s="41"/>
      <c r="H42" s="42"/>
      <c r="I42" s="43">
        <f ca="1">IF(FINGR="","",IF(I$31="","",ROUND(IF(DATE(I$31,$A42,DAY(INDEX(INDIRECT(CONCATENATE("_FEC",I$31)),$A42,1)))&lt;FINGR,"",INDEX(INDIRECT(CONCATENATE("_SDS",I$31)),$A42,1))*12/52,2)))</f>
        <v>0.09</v>
      </c>
      <c r="J42" s="43"/>
      <c r="K42" s="43"/>
      <c r="L42" s="43"/>
      <c r="M42" s="43"/>
      <c r="N42" s="43">
        <f ca="1">IF(FINGR="","",IF(N$31="","",ROUND(IF(DATE(N$31,$A42,DAY(INDEX(INDIRECT(CONCATENATE("_FEC",N$31)),$A42,1)))&lt;FINGR,"",INDEX(INDIRECT(CONCATENATE("_SDS",N$31)),$A42,1))*12/52,2)))</f>
        <v>1.62</v>
      </c>
      <c r="O42" s="43"/>
      <c r="P42" s="43"/>
      <c r="Q42" s="43"/>
      <c r="R42" s="43"/>
      <c r="S42" s="43">
        <f ca="1">IF(FINGR="","",IF(S$31="","",ROUND(IF(DATE(S$31,$A42,DAY(INDEX(INDIRECT(CONCATENATE("_FEC",S$31)),$A42,1)))&lt;FINGR,"",INDEX(INDIRECT(CONCATENATE("_SDS",S$31)),$A42,1))*12/52,2)))</f>
        <v>30</v>
      </c>
      <c r="T42" s="43"/>
      <c r="U42" s="43"/>
      <c r="V42" s="43"/>
      <c r="W42" s="43"/>
      <c r="X42" s="43">
        <f ca="1">IF(FINGR="","",IF(X$31="","",ROUND(IF(DATE(X$31,$A42,DAY(INDEX(INDIRECT(CONCATENATE("_FEC",X$31)),$A42,1)))&lt;FINGR,"",INDEX(INDIRECT(CONCATENATE("_SDS",X$31)),$A42,1))*12/52,2)))</f>
        <v>30</v>
      </c>
      <c r="Y42" s="43"/>
      <c r="Z42" s="43"/>
      <c r="AA42" s="43"/>
      <c r="AB42" s="43"/>
      <c r="AC42" s="43">
        <f ca="1">IF(FINGR="","",IF(AC$31="","",ROUND(IF(DATE(AC$31,$A42,DAY(INDEX(INDIRECT(CONCATENATE("_FEC",AC$31)),$A42,1)))&lt;FINGR,"",INDEX(INDIRECT(CONCATENATE("_SDS",AC$31)),$A42,1))*12/52,2)))</f>
        <v>30</v>
      </c>
      <c r="AD42" s="43"/>
      <c r="AE42" s="43"/>
      <c r="AF42" s="43"/>
      <c r="AG42" s="43"/>
      <c r="AH42" s="43">
        <f ca="1">IF(FINGR="","",IF(AH$31="","",ROUND(IF(DATE(AH$31,$A42,DAY(INDEX(INDIRECT(CONCATENATE("_FEC",AH$31)),$A42,1)))&lt;FINGR,"",INDEX(INDIRECT(CONCATENATE("_SDS",AH$31)),$A42,1))*12/52,2)))</f>
        <v>30</v>
      </c>
      <c r="AI42" s="43"/>
      <c r="AJ42" s="43"/>
      <c r="AK42" s="43"/>
      <c r="AL42" s="43"/>
    </row>
    <row r="43" spans="1:38" ht="18" customHeight="1" x14ac:dyDescent="0.25">
      <c r="A43" s="39">
        <v>11</v>
      </c>
      <c r="B43" s="40"/>
      <c r="C43" s="41" t="s">
        <v>24</v>
      </c>
      <c r="D43" s="41"/>
      <c r="E43" s="41"/>
      <c r="F43" s="41"/>
      <c r="G43" s="41"/>
      <c r="H43" s="42"/>
      <c r="I43" s="43">
        <f ca="1">IF(FINGR="","",IF(I$31="","",ROUND(IF(DATE(I$31,$A43,DAY(INDEX(INDIRECT(CONCATENATE("_FEC",I$31)),$A43,1)))&lt;FINGR,"",INDEX(INDIRECT(CONCATENATE("_SDS",I$31)),$A43,1))*12/52,2)))</f>
        <v>0.09</v>
      </c>
      <c r="J43" s="43"/>
      <c r="K43" s="43"/>
      <c r="L43" s="43"/>
      <c r="M43" s="43"/>
      <c r="N43" s="43">
        <f ca="1">IF(FINGR="","",IF(N$31="","",ROUND(IF(DATE(N$31,$A43,DAY(INDEX(INDIRECT(CONCATENATE("_FEC",N$31)),$A43,1)))&lt;FINGR,"",INDEX(INDIRECT(CONCATENATE("_SDS",N$31)),$A43,1))*12/52,2)))</f>
        <v>1.62</v>
      </c>
      <c r="O43" s="43"/>
      <c r="P43" s="43"/>
      <c r="Q43" s="43"/>
      <c r="R43" s="43"/>
      <c r="S43" s="43">
        <f ca="1">IF(FINGR="","",IF(S$31="","",ROUND(IF(DATE(S$31,$A43,DAY(INDEX(INDIRECT(CONCATENATE("_FEC",S$31)),$A43,1)))&lt;FINGR,"",INDEX(INDIRECT(CONCATENATE("_SDS",S$31)),$A43,1))*12/52,2)))</f>
        <v>30</v>
      </c>
      <c r="T43" s="43"/>
      <c r="U43" s="43"/>
      <c r="V43" s="43"/>
      <c r="W43" s="43"/>
      <c r="X43" s="43">
        <f ca="1">IF(FINGR="","",IF(X$31="","",ROUND(IF(DATE(X$31,$A43,DAY(INDEX(INDIRECT(CONCATENATE("_FEC",X$31)),$A43,1)))&lt;FINGR,"",INDEX(INDIRECT(CONCATENATE("_SDS",X$31)),$A43,1))*12/52,2)))</f>
        <v>30</v>
      </c>
      <c r="Y43" s="43"/>
      <c r="Z43" s="43"/>
      <c r="AA43" s="43"/>
      <c r="AB43" s="43"/>
      <c r="AC43" s="43">
        <f ca="1">IF(FINGR="","",IF(AC$31="","",ROUND(IF(DATE(AC$31,$A43,DAY(INDEX(INDIRECT(CONCATENATE("_FEC",AC$31)),$A43,1)))&lt;FINGR,"",INDEX(INDIRECT(CONCATENATE("_SDS",AC$31)),$A43,1))*12/52,2)))</f>
        <v>30</v>
      </c>
      <c r="AD43" s="43"/>
      <c r="AE43" s="43"/>
      <c r="AF43" s="43"/>
      <c r="AG43" s="43"/>
      <c r="AH43" s="43">
        <f ca="1">IF(FINGR="","",IF(AH$31="","",ROUND(IF(DATE(AH$31,$A43,DAY(INDEX(INDIRECT(CONCATENATE("_FEC",AH$31)),$A43,1)))&lt;FINGR,"",INDEX(INDIRECT(CONCATENATE("_SDS",AH$31)),$A43,1))*12/52,2)))</f>
        <v>30</v>
      </c>
      <c r="AI43" s="43"/>
      <c r="AJ43" s="43"/>
      <c r="AK43" s="43"/>
      <c r="AL43" s="43"/>
    </row>
    <row r="44" spans="1:38" ht="18" customHeight="1" x14ac:dyDescent="0.25">
      <c r="A44" s="39">
        <v>12</v>
      </c>
      <c r="B44" s="40"/>
      <c r="C44" s="41" t="s">
        <v>25</v>
      </c>
      <c r="D44" s="41"/>
      <c r="E44" s="41"/>
      <c r="F44" s="41"/>
      <c r="G44" s="41"/>
      <c r="H44" s="42"/>
      <c r="I44" s="43">
        <f ca="1">IF(FINGR="","",IF(I$31="","",ROUND(IF(DATE(I$31,$A44,DAY(INDEX(INDIRECT(CONCATENATE("_FEC",I$31)),$A44,1)))&lt;FINGR,"",INDEX(INDIRECT(CONCATENATE("_SDS",I$31)),$A44,1))*12/52,2)))</f>
        <v>0.28000000000000003</v>
      </c>
      <c r="J44" s="43"/>
      <c r="K44" s="43"/>
      <c r="L44" s="43"/>
      <c r="M44" s="43"/>
      <c r="N44" s="43">
        <f ca="1">IF(FINGR="","",IF(N$31="","",ROUND(IF(DATE(N$31,$A44,DAY(INDEX(INDIRECT(CONCATENATE("_FEC",N$31)),$A44,1)))&lt;FINGR,"",INDEX(INDIRECT(CONCATENATE("_SDS",N$31)),$A44,1))*12/52,2)))</f>
        <v>1.62</v>
      </c>
      <c r="O44" s="43"/>
      <c r="P44" s="43"/>
      <c r="Q44" s="43"/>
      <c r="R44" s="43"/>
      <c r="S44" s="43">
        <f ca="1">IF(FINGR="","",IF(S$31="","",ROUND(IF(DATE(S$31,$A44,DAY(INDEX(INDIRECT(CONCATENATE("_FEC",S$31)),$A44,1)))&lt;FINGR,"",INDEX(INDIRECT(CONCATENATE("_SDS",S$31)),$A44,1))*12/52,2)))</f>
        <v>30</v>
      </c>
      <c r="T44" s="43"/>
      <c r="U44" s="43"/>
      <c r="V44" s="43"/>
      <c r="W44" s="43"/>
      <c r="X44" s="43">
        <f ca="1">IF(FINGR="","",IF(X$31="","",ROUND(IF(DATE(X$31,$A44,DAY(INDEX(INDIRECT(CONCATENATE("_FEC",X$31)),$A44,1)))&lt;FINGR,"",INDEX(INDIRECT(CONCATENATE("_SDS",X$31)),$A44,1))*12/52,2)))</f>
        <v>30</v>
      </c>
      <c r="Y44" s="43"/>
      <c r="Z44" s="43"/>
      <c r="AA44" s="43"/>
      <c r="AB44" s="43"/>
      <c r="AC44" s="43">
        <f ca="1">IF(FINGR="","",IF(AC$31="","",ROUND(IF(DATE(AC$31,$A44,DAY(INDEX(INDIRECT(CONCATENATE("_FEC",AC$31)),$A44,1)))&lt;FINGR,"",INDEX(INDIRECT(CONCATENATE("_SDS",AC$31)),$A44,1))*12/52,2)))</f>
        <v>30</v>
      </c>
      <c r="AD44" s="43"/>
      <c r="AE44" s="43"/>
      <c r="AF44" s="43"/>
      <c r="AG44" s="43"/>
      <c r="AH44" s="43">
        <f ca="1">IF(FINGR="","",IF(AH$31="","",ROUND(IF(DATE(AH$31,$A44,DAY(INDEX(INDIRECT(CONCATENATE("_FEC",AH$31)),$A44,1)))&lt;FINGR,"",INDEX(INDIRECT(CONCATENATE("_SDS",AH$31)),$A44,1))*12/52,2)))</f>
        <v>30</v>
      </c>
      <c r="AI44" s="43"/>
      <c r="AJ44" s="43"/>
      <c r="AK44" s="43"/>
      <c r="AL44" s="43"/>
    </row>
    <row r="45" spans="1:38" ht="18" customHeight="1" x14ac:dyDescent="0.25">
      <c r="B45" s="40"/>
      <c r="C45" s="44" t="s">
        <v>26</v>
      </c>
      <c r="D45" s="44"/>
      <c r="E45" s="44"/>
      <c r="F45" s="44"/>
      <c r="G45" s="44"/>
      <c r="H45" s="42"/>
      <c r="I45" s="45">
        <f ca="1">SUM(D33:I44)</f>
        <v>1.1499999999999999</v>
      </c>
      <c r="J45" s="45"/>
      <c r="K45" s="45"/>
      <c r="L45" s="45"/>
      <c r="M45" s="45"/>
      <c r="N45" s="45">
        <f ca="1">SUM(I33:N44)</f>
        <v>15.510000000000002</v>
      </c>
      <c r="O45" s="45"/>
      <c r="P45" s="45"/>
      <c r="Q45" s="45"/>
      <c r="R45" s="45"/>
      <c r="S45" s="45">
        <f ca="1">SUM(N33:S44)</f>
        <v>317.60000000000002</v>
      </c>
      <c r="T45" s="45"/>
      <c r="U45" s="45"/>
      <c r="V45" s="45"/>
      <c r="W45" s="45"/>
      <c r="X45" s="45">
        <f ca="1">SUM(U33:Z44)</f>
        <v>360</v>
      </c>
      <c r="Y45" s="45"/>
      <c r="Z45" s="45"/>
      <c r="AA45" s="45"/>
      <c r="AB45" s="45"/>
      <c r="AC45" s="45">
        <f ca="1">SUM(AA33:AF44)</f>
        <v>360</v>
      </c>
      <c r="AD45" s="45"/>
      <c r="AE45" s="45"/>
      <c r="AF45" s="45"/>
      <c r="AG45" s="45"/>
      <c r="AH45" s="45">
        <f ca="1">SUM(AG33:AL44)</f>
        <v>360</v>
      </c>
      <c r="AI45" s="45"/>
      <c r="AJ45" s="45"/>
      <c r="AK45" s="45"/>
      <c r="AL45" s="45"/>
    </row>
    <row r="46" spans="1:38" ht="5.0999999999999996" customHeight="1" x14ac:dyDescent="0.25"/>
    <row r="47" spans="1:38" ht="12.9" customHeight="1" x14ac:dyDescent="0.25">
      <c r="B47" s="31"/>
      <c r="C47" s="46" t="s">
        <v>27</v>
      </c>
      <c r="D47" s="46"/>
      <c r="E47" s="46"/>
      <c r="F47" s="46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8"/>
    </row>
    <row r="48" spans="1:38" ht="11.1" customHeight="1" x14ac:dyDescent="0.25">
      <c r="B48" s="49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1"/>
    </row>
    <row r="49" spans="2:38" ht="11.1" customHeight="1" x14ac:dyDescent="0.25">
      <c r="B49" s="49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1"/>
    </row>
    <row r="50" spans="2:38" ht="11.1" customHeight="1" x14ac:dyDescent="0.25">
      <c r="B50" s="52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4"/>
    </row>
    <row r="51" spans="2:38" ht="11.1" customHeight="1" x14ac:dyDescent="0.25"/>
    <row r="52" spans="2:38" ht="11.1" customHeight="1" x14ac:dyDescent="0.25"/>
    <row r="53" spans="2:38" ht="9.9" customHeight="1" x14ac:dyDescent="0.25">
      <c r="D53" s="11" t="s">
        <v>28</v>
      </c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3"/>
      <c r="AB53" s="55" t="s">
        <v>31</v>
      </c>
      <c r="AC53" s="56"/>
      <c r="AD53" s="56"/>
      <c r="AE53" s="56"/>
      <c r="AF53" s="56"/>
      <c r="AG53" s="56"/>
      <c r="AH53" s="56"/>
      <c r="AI53" s="56"/>
      <c r="AJ53" s="57"/>
    </row>
    <row r="54" spans="2:38" ht="12.9" customHeight="1" x14ac:dyDescent="0.25">
      <c r="D54" s="58" t="str">
        <f>+B18</f>
        <v>NOMBRE DEL PATRONO O REPRESENTANTE LEGAL</v>
      </c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60"/>
      <c r="AB54" s="61"/>
      <c r="AC54" s="62"/>
      <c r="AD54" s="62"/>
      <c r="AE54" s="62"/>
      <c r="AF54" s="62"/>
      <c r="AG54" s="62"/>
      <c r="AH54" s="62"/>
      <c r="AI54" s="62"/>
      <c r="AJ54" s="63"/>
    </row>
    <row r="55" spans="2:38" ht="12.9" customHeight="1" x14ac:dyDescent="0.25">
      <c r="D55" s="64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6"/>
      <c r="AB55" s="61"/>
      <c r="AC55" s="62"/>
      <c r="AD55" s="62"/>
      <c r="AE55" s="62"/>
      <c r="AF55" s="62"/>
      <c r="AG55" s="62"/>
      <c r="AH55" s="62"/>
      <c r="AI55" s="62"/>
      <c r="AJ55" s="63"/>
    </row>
    <row r="56" spans="2:38" ht="5.0999999999999996" customHeight="1" x14ac:dyDescent="0.25">
      <c r="AB56" s="61"/>
      <c r="AC56" s="62"/>
      <c r="AD56" s="62"/>
      <c r="AE56" s="62"/>
      <c r="AF56" s="62"/>
      <c r="AG56" s="62"/>
      <c r="AH56" s="62"/>
      <c r="AI56" s="62"/>
      <c r="AJ56" s="63"/>
    </row>
    <row r="57" spans="2:38" ht="9.9" customHeight="1" x14ac:dyDescent="0.25">
      <c r="D57" s="67" t="s">
        <v>29</v>
      </c>
      <c r="E57" s="12"/>
      <c r="F57" s="12"/>
      <c r="G57" s="12"/>
      <c r="H57" s="12"/>
      <c r="I57" s="12"/>
      <c r="J57" s="12"/>
      <c r="K57" s="13"/>
      <c r="L57" s="67" t="s">
        <v>38</v>
      </c>
      <c r="M57" s="12"/>
      <c r="N57" s="12"/>
      <c r="O57" s="12"/>
      <c r="P57" s="12"/>
      <c r="Q57" s="12"/>
      <c r="R57" s="12"/>
      <c r="S57" s="12"/>
      <c r="T57" s="13"/>
      <c r="U57" s="11" t="s">
        <v>35</v>
      </c>
      <c r="V57" s="12"/>
      <c r="W57" s="12"/>
      <c r="X57" s="12"/>
      <c r="Y57" s="12"/>
      <c r="Z57" s="13"/>
      <c r="AB57" s="61"/>
      <c r="AC57" s="62"/>
      <c r="AD57" s="62"/>
      <c r="AE57" s="62"/>
      <c r="AF57" s="62"/>
      <c r="AG57" s="62"/>
      <c r="AH57" s="62"/>
      <c r="AI57" s="62"/>
      <c r="AJ57" s="63"/>
    </row>
    <row r="58" spans="2:38" ht="8.1" customHeight="1" x14ac:dyDescent="0.25">
      <c r="D58" s="145"/>
      <c r="E58" s="146"/>
      <c r="F58" s="146"/>
      <c r="G58" s="146"/>
      <c r="H58" s="146"/>
      <c r="I58" s="146"/>
      <c r="J58" s="146"/>
      <c r="K58" s="147"/>
      <c r="L58" s="145"/>
      <c r="M58" s="146"/>
      <c r="N58" s="146"/>
      <c r="O58" s="146"/>
      <c r="P58" s="146"/>
      <c r="Q58" s="146"/>
      <c r="R58" s="146"/>
      <c r="S58" s="146"/>
      <c r="T58" s="147"/>
      <c r="U58" s="24" t="s">
        <v>7</v>
      </c>
      <c r="V58" s="25"/>
      <c r="W58" s="24" t="s">
        <v>8</v>
      </c>
      <c r="X58" s="25"/>
      <c r="Y58" s="24" t="s">
        <v>9</v>
      </c>
      <c r="Z58" s="25"/>
      <c r="AB58" s="68"/>
      <c r="AC58" s="69"/>
      <c r="AD58" s="69"/>
      <c r="AE58" s="69"/>
      <c r="AF58" s="69"/>
      <c r="AG58" s="69"/>
      <c r="AH58" s="69"/>
      <c r="AI58" s="69"/>
      <c r="AJ58" s="70"/>
    </row>
    <row r="59" spans="2:38" ht="12.9" customHeight="1" x14ac:dyDescent="0.25">
      <c r="D59" s="148"/>
      <c r="E59" s="149"/>
      <c r="F59" s="149"/>
      <c r="G59" s="149"/>
      <c r="H59" s="149"/>
      <c r="I59" s="149"/>
      <c r="J59" s="149"/>
      <c r="K59" s="150"/>
      <c r="L59" s="148"/>
      <c r="M59" s="149"/>
      <c r="N59" s="149"/>
      <c r="O59" s="149"/>
      <c r="P59" s="149"/>
      <c r="Q59" s="149"/>
      <c r="R59" s="149"/>
      <c r="S59" s="149"/>
      <c r="T59" s="150"/>
      <c r="U59" s="151"/>
      <c r="V59" s="152"/>
      <c r="W59" s="151"/>
      <c r="X59" s="152"/>
      <c r="Y59" s="153"/>
      <c r="Z59" s="154"/>
      <c r="AB59" s="71" t="s">
        <v>30</v>
      </c>
      <c r="AC59" s="72" t="str">
        <f>+W18</f>
        <v>CEDULA DE IDENTIDAD Nº.</v>
      </c>
      <c r="AD59" s="73"/>
      <c r="AE59" s="73"/>
      <c r="AF59" s="73"/>
      <c r="AG59" s="73"/>
      <c r="AH59" s="73"/>
      <c r="AI59" s="73"/>
      <c r="AJ59" s="74"/>
    </row>
    <row r="101" spans="53:57" ht="12.9" customHeight="1" x14ac:dyDescent="0.25">
      <c r="BA101" s="75">
        <v>41275</v>
      </c>
      <c r="BB101" s="76">
        <v>2050</v>
      </c>
      <c r="BC101" s="76"/>
      <c r="BD101" s="77">
        <v>473.08</v>
      </c>
      <c r="BE101" s="77">
        <f t="shared" ref="BE101:BE110" si="1">+ROUND(BD101*4.33333333333333,2)</f>
        <v>2050.0100000000002</v>
      </c>
    </row>
    <row r="102" spans="53:57" ht="12.9" customHeight="1" x14ac:dyDescent="0.25">
      <c r="BA102" s="75">
        <v>41395</v>
      </c>
      <c r="BB102" s="76">
        <v>2460</v>
      </c>
      <c r="BC102" s="78">
        <f t="shared" ref="BC102:BC110" si="2">ROUND(BB102/BB101,2)-1</f>
        <v>0.19999999999999996</v>
      </c>
      <c r="BD102" s="77">
        <v>567.69000000000005</v>
      </c>
      <c r="BE102" s="77">
        <f t="shared" si="1"/>
        <v>2459.9899999999998</v>
      </c>
    </row>
    <row r="103" spans="53:57" ht="12.9" customHeight="1" x14ac:dyDescent="0.25">
      <c r="BA103" s="75">
        <v>41518</v>
      </c>
      <c r="BB103" s="76">
        <v>2710</v>
      </c>
      <c r="BC103" s="78">
        <f t="shared" si="2"/>
        <v>0.10000000000000009</v>
      </c>
      <c r="BD103" s="77">
        <v>623.70000000000005</v>
      </c>
      <c r="BE103" s="77">
        <f t="shared" si="1"/>
        <v>2702.7</v>
      </c>
    </row>
    <row r="104" spans="53:57" ht="12.9" customHeight="1" x14ac:dyDescent="0.25">
      <c r="BA104" s="75">
        <v>41579</v>
      </c>
      <c r="BB104" s="76">
        <v>2990</v>
      </c>
      <c r="BC104" s="78">
        <f t="shared" si="2"/>
        <v>0.10000000000000009</v>
      </c>
      <c r="BD104" s="77">
        <v>686.07</v>
      </c>
      <c r="BE104" s="77">
        <f t="shared" si="1"/>
        <v>2972.97</v>
      </c>
    </row>
    <row r="105" spans="53:57" ht="12.9" customHeight="1" x14ac:dyDescent="0.25">
      <c r="BA105" s="75">
        <v>41640</v>
      </c>
      <c r="BB105" s="76">
        <v>3290</v>
      </c>
      <c r="BC105" s="78">
        <f t="shared" si="2"/>
        <v>0.10000000000000009</v>
      </c>
      <c r="BD105" s="77">
        <v>754.68</v>
      </c>
      <c r="BE105" s="77">
        <f t="shared" si="1"/>
        <v>3270.28</v>
      </c>
    </row>
    <row r="106" spans="53:57" ht="12.9" customHeight="1" x14ac:dyDescent="0.25">
      <c r="BA106" s="75">
        <v>41760</v>
      </c>
      <c r="BB106" s="76">
        <v>4280</v>
      </c>
      <c r="BC106" s="78">
        <f t="shared" si="2"/>
        <v>0.30000000000000004</v>
      </c>
      <c r="BD106" s="77">
        <v>981.09</v>
      </c>
      <c r="BE106" s="77">
        <f t="shared" si="1"/>
        <v>4251.3900000000003</v>
      </c>
    </row>
    <row r="107" spans="53:57" ht="12.9" customHeight="1" x14ac:dyDescent="0.25">
      <c r="BA107" s="75">
        <v>41974</v>
      </c>
      <c r="BB107" s="76">
        <v>4960</v>
      </c>
      <c r="BC107" s="78">
        <f t="shared" si="2"/>
        <v>0.15999999999999992</v>
      </c>
      <c r="BD107" s="77">
        <v>1128.26</v>
      </c>
      <c r="BE107" s="77">
        <f t="shared" si="1"/>
        <v>4889.13</v>
      </c>
    </row>
    <row r="108" spans="53:57" ht="12.9" customHeight="1" x14ac:dyDescent="0.25">
      <c r="BA108" s="75">
        <v>42036</v>
      </c>
      <c r="BB108" s="76">
        <v>5650</v>
      </c>
      <c r="BC108" s="78">
        <f t="shared" si="2"/>
        <v>0.1399999999999999</v>
      </c>
      <c r="BD108" s="77">
        <v>1297.5</v>
      </c>
      <c r="BE108" s="77">
        <f t="shared" si="1"/>
        <v>5622.5</v>
      </c>
    </row>
    <row r="109" spans="53:57" ht="12.9" customHeight="1" x14ac:dyDescent="0.25">
      <c r="BA109" s="75">
        <v>42125</v>
      </c>
      <c r="BB109" s="76">
        <v>6780</v>
      </c>
      <c r="BC109" s="78">
        <f t="shared" si="2"/>
        <v>0.19999999999999996</v>
      </c>
      <c r="BD109" s="77">
        <v>1556.09</v>
      </c>
      <c r="BE109" s="77">
        <f t="shared" si="1"/>
        <v>6743.06</v>
      </c>
    </row>
    <row r="110" spans="53:57" ht="12.9" customHeight="1" x14ac:dyDescent="0.25">
      <c r="BA110" s="75">
        <v>42186</v>
      </c>
      <c r="BB110" s="76">
        <v>7450</v>
      </c>
      <c r="BC110" s="78">
        <f t="shared" si="2"/>
        <v>0.10000000000000009</v>
      </c>
      <c r="BD110" s="77">
        <v>1712.7</v>
      </c>
      <c r="BE110" s="77">
        <f t="shared" si="1"/>
        <v>7421.7</v>
      </c>
    </row>
  </sheetData>
  <sheetProtection algorithmName="SHA-512" hashValue="ogWWO2HnIjEkE7fIzftuaFkKFO7Cqib8kWTOTI0FX5uaUczdzeL0a6yTnKoJUaqHH2kUBklOPoPxT2qlIJm90A==" saltValue="xWzsgmJ0lVQcy3Hzd3lnLA==" spinCount="100000" sheet="1" objects="1" scenarios="1" formatCells="0" autoFilter="0"/>
  <mergeCells count="155">
    <mergeCell ref="AC59:AJ59"/>
    <mergeCell ref="D58:K59"/>
    <mergeCell ref="L58:T59"/>
    <mergeCell ref="U58:V58"/>
    <mergeCell ref="W58:X58"/>
    <mergeCell ref="Y58:Z58"/>
    <mergeCell ref="U59:V59"/>
    <mergeCell ref="W59:X59"/>
    <mergeCell ref="Y59:Z59"/>
    <mergeCell ref="AH45:AL45"/>
    <mergeCell ref="C47:F47"/>
    <mergeCell ref="G47:AL47"/>
    <mergeCell ref="B48:AL50"/>
    <mergeCell ref="D53:Z53"/>
    <mergeCell ref="AB53:AJ58"/>
    <mergeCell ref="D54:Z55"/>
    <mergeCell ref="D57:K57"/>
    <mergeCell ref="L57:T57"/>
    <mergeCell ref="U57:Z57"/>
    <mergeCell ref="C45:G45"/>
    <mergeCell ref="I45:M45"/>
    <mergeCell ref="N45:R45"/>
    <mergeCell ref="S45:W45"/>
    <mergeCell ref="X45:AB45"/>
    <mergeCell ref="AC45:AG45"/>
    <mergeCell ref="AH43:AL43"/>
    <mergeCell ref="C44:G44"/>
    <mergeCell ref="I44:M44"/>
    <mergeCell ref="N44:R44"/>
    <mergeCell ref="S44:W44"/>
    <mergeCell ref="X44:AB44"/>
    <mergeCell ref="AC44:AG44"/>
    <mergeCell ref="AH44:AL44"/>
    <mergeCell ref="C43:G43"/>
    <mergeCell ref="I43:M43"/>
    <mergeCell ref="N43:R43"/>
    <mergeCell ref="S43:W43"/>
    <mergeCell ref="X43:AB43"/>
    <mergeCell ref="AC43:AG43"/>
    <mergeCell ref="AH41:AL41"/>
    <mergeCell ref="C42:G42"/>
    <mergeCell ref="I42:M42"/>
    <mergeCell ref="N42:R42"/>
    <mergeCell ref="S42:W42"/>
    <mergeCell ref="X42:AB42"/>
    <mergeCell ref="AC42:AG42"/>
    <mergeCell ref="AH42:AL42"/>
    <mergeCell ref="C41:G41"/>
    <mergeCell ref="I41:M41"/>
    <mergeCell ref="N41:R41"/>
    <mergeCell ref="S41:W41"/>
    <mergeCell ref="X41:AB41"/>
    <mergeCell ref="AC41:AG41"/>
    <mergeCell ref="AH39:AL39"/>
    <mergeCell ref="C40:G40"/>
    <mergeCell ref="I40:M40"/>
    <mergeCell ref="N40:R40"/>
    <mergeCell ref="S40:W40"/>
    <mergeCell ref="X40:AB40"/>
    <mergeCell ref="AC40:AG40"/>
    <mergeCell ref="AH40:AL40"/>
    <mergeCell ref="C39:G39"/>
    <mergeCell ref="I39:M39"/>
    <mergeCell ref="N39:R39"/>
    <mergeCell ref="S39:W39"/>
    <mergeCell ref="X39:AB39"/>
    <mergeCell ref="AC39:AG39"/>
    <mergeCell ref="AH37:AL37"/>
    <mergeCell ref="C38:G38"/>
    <mergeCell ref="I38:M38"/>
    <mergeCell ref="N38:R38"/>
    <mergeCell ref="S38:W38"/>
    <mergeCell ref="X38:AB38"/>
    <mergeCell ref="AC38:AG38"/>
    <mergeCell ref="AH38:AL38"/>
    <mergeCell ref="C37:G37"/>
    <mergeCell ref="I37:M37"/>
    <mergeCell ref="N37:R37"/>
    <mergeCell ref="S37:W37"/>
    <mergeCell ref="X37:AB37"/>
    <mergeCell ref="AC37:AG37"/>
    <mergeCell ref="AH35:AL35"/>
    <mergeCell ref="C36:G36"/>
    <mergeCell ref="I36:M36"/>
    <mergeCell ref="N36:R36"/>
    <mergeCell ref="S36:W36"/>
    <mergeCell ref="X36:AB36"/>
    <mergeCell ref="AC36:AG36"/>
    <mergeCell ref="AH36:AL36"/>
    <mergeCell ref="C35:G35"/>
    <mergeCell ref="I35:M35"/>
    <mergeCell ref="N35:R35"/>
    <mergeCell ref="S35:W35"/>
    <mergeCell ref="X35:AB35"/>
    <mergeCell ref="AC35:AG35"/>
    <mergeCell ref="AH33:AL33"/>
    <mergeCell ref="C34:G34"/>
    <mergeCell ref="I34:M34"/>
    <mergeCell ref="N34:R34"/>
    <mergeCell ref="S34:W34"/>
    <mergeCell ref="X34:AB34"/>
    <mergeCell ref="AC34:AG34"/>
    <mergeCell ref="AH34:AL34"/>
    <mergeCell ref="C33:G33"/>
    <mergeCell ref="I33:M33"/>
    <mergeCell ref="N33:R33"/>
    <mergeCell ref="S33:W33"/>
    <mergeCell ref="X33:AB33"/>
    <mergeCell ref="AC33:AG33"/>
    <mergeCell ref="B30:AL30"/>
    <mergeCell ref="I31:M32"/>
    <mergeCell ref="N31:R32"/>
    <mergeCell ref="S31:W32"/>
    <mergeCell ref="X31:AB32"/>
    <mergeCell ref="AC31:AG32"/>
    <mergeCell ref="AH31:AL32"/>
    <mergeCell ref="J27:K28"/>
    <mergeCell ref="L27:M28"/>
    <mergeCell ref="N27:O28"/>
    <mergeCell ref="Y27:Z28"/>
    <mergeCell ref="AA27:AB28"/>
    <mergeCell ref="AC27:AD28"/>
    <mergeCell ref="J25:O25"/>
    <mergeCell ref="Y25:AD25"/>
    <mergeCell ref="J26:K26"/>
    <mergeCell ref="L26:M26"/>
    <mergeCell ref="N26:O26"/>
    <mergeCell ref="Y26:Z26"/>
    <mergeCell ref="AA26:AB26"/>
    <mergeCell ref="AC26:AD26"/>
    <mergeCell ref="B18:V19"/>
    <mergeCell ref="W18:AC19"/>
    <mergeCell ref="AD18:AL19"/>
    <mergeCell ref="B21:AL21"/>
    <mergeCell ref="B22:AA23"/>
    <mergeCell ref="AD22:AL22"/>
    <mergeCell ref="AD23:AL23"/>
    <mergeCell ref="AJ12:AJ13"/>
    <mergeCell ref="AK12:AK13"/>
    <mergeCell ref="AL12:AL13"/>
    <mergeCell ref="B14:AL14"/>
    <mergeCell ref="B15:AL16"/>
    <mergeCell ref="B17:V17"/>
    <mergeCell ref="W17:AC17"/>
    <mergeCell ref="AD17:AL17"/>
    <mergeCell ref="B10:AL10"/>
    <mergeCell ref="B11:AC11"/>
    <mergeCell ref="AD11:AL11"/>
    <mergeCell ref="B12:AC13"/>
    <mergeCell ref="AD12:AD13"/>
    <mergeCell ref="AE12:AE13"/>
    <mergeCell ref="AF12:AF13"/>
    <mergeCell ref="AG12:AG13"/>
    <mergeCell ref="AH12:AH13"/>
    <mergeCell ref="AI12:AI13"/>
  </mergeCells>
  <conditionalFormatting sqref="I33:M33">
    <cfRule type="cellIs" dxfId="1" priority="3" stopIfTrue="1" operator="greaterThan">
      <formula>0</formula>
    </cfRule>
  </conditionalFormatting>
  <conditionalFormatting sqref="I45:M45">
    <cfRule type="cellIs" dxfId="0" priority="1" stopIfTrue="1" operator="greaterThan">
      <formula>0</formula>
    </cfRule>
  </conditionalFormatting>
  <printOptions horizontalCentered="1"/>
  <pageMargins left="0" right="0" top="0.55118110236220474" bottom="0" header="0" footer="0"/>
  <pageSetup scale="96" orientation="portrait" blackAndWhite="1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63</vt:i4>
      </vt:variant>
    </vt:vector>
  </HeadingPairs>
  <TitlesOfParts>
    <vt:vector size="66" baseType="lpstr">
      <vt:lpstr>Hoja1</vt:lpstr>
      <vt:lpstr>DATOS</vt:lpstr>
      <vt:lpstr>MODELO</vt:lpstr>
      <vt:lpstr>_FEC1997</vt:lpstr>
      <vt:lpstr>_FEC1998</vt:lpstr>
      <vt:lpstr>_FEC1999</vt:lpstr>
      <vt:lpstr>_FEC2000</vt:lpstr>
      <vt:lpstr>_FEC2001</vt:lpstr>
      <vt:lpstr>_FEC2002</vt:lpstr>
      <vt:lpstr>_FEC2003</vt:lpstr>
      <vt:lpstr>_FEC2004</vt:lpstr>
      <vt:lpstr>_FEC2005</vt:lpstr>
      <vt:lpstr>_FEC2006</vt:lpstr>
      <vt:lpstr>_FEC2007</vt:lpstr>
      <vt:lpstr>_FEC2008</vt:lpstr>
      <vt:lpstr>_FEC2009</vt:lpstr>
      <vt:lpstr>_FEC2010</vt:lpstr>
      <vt:lpstr>_FEC2011</vt:lpstr>
      <vt:lpstr>_FEC2012</vt:lpstr>
      <vt:lpstr>_FEC2013</vt:lpstr>
      <vt:lpstr>_FEC2014</vt:lpstr>
      <vt:lpstr>_FEC2015</vt:lpstr>
      <vt:lpstr>_FEC2016</vt:lpstr>
      <vt:lpstr>_FEC2017</vt:lpstr>
      <vt:lpstr>_FEC2018</vt:lpstr>
      <vt:lpstr>_FEC2019</vt:lpstr>
      <vt:lpstr>_FEC2020</vt:lpstr>
      <vt:lpstr>_FEC2021</vt:lpstr>
      <vt:lpstr>_FEC2022</vt:lpstr>
      <vt:lpstr>_FEC2023</vt:lpstr>
      <vt:lpstr>_FEC2024</vt:lpstr>
      <vt:lpstr>_FEC2025</vt:lpstr>
      <vt:lpstr>_FEC2026</vt:lpstr>
      <vt:lpstr>_SDS1997</vt:lpstr>
      <vt:lpstr>_SDS1998</vt:lpstr>
      <vt:lpstr>_SDS1999</vt:lpstr>
      <vt:lpstr>_SDS2000</vt:lpstr>
      <vt:lpstr>_SDS2001</vt:lpstr>
      <vt:lpstr>_SDS2002</vt:lpstr>
      <vt:lpstr>_SDS2003</vt:lpstr>
      <vt:lpstr>_SDS2004</vt:lpstr>
      <vt:lpstr>_SDS2005</vt:lpstr>
      <vt:lpstr>_SDS2006</vt:lpstr>
      <vt:lpstr>_SDS2007</vt:lpstr>
      <vt:lpstr>_SDS2008</vt:lpstr>
      <vt:lpstr>_SDS2009</vt:lpstr>
      <vt:lpstr>_SDS2010</vt:lpstr>
      <vt:lpstr>_SDS2011</vt:lpstr>
      <vt:lpstr>_SDS2012</vt:lpstr>
      <vt:lpstr>_SDS2013</vt:lpstr>
      <vt:lpstr>_SDS2014</vt:lpstr>
      <vt:lpstr>_SDS2015</vt:lpstr>
      <vt:lpstr>_SDS2016</vt:lpstr>
      <vt:lpstr>_SDS2017</vt:lpstr>
      <vt:lpstr>_SDS2018</vt:lpstr>
      <vt:lpstr>_SDS2019</vt:lpstr>
      <vt:lpstr>_SDS2020</vt:lpstr>
      <vt:lpstr>_SDS2021</vt:lpstr>
      <vt:lpstr>_SDS2022</vt:lpstr>
      <vt:lpstr>_SDS2023</vt:lpstr>
      <vt:lpstr>_SDS2024</vt:lpstr>
      <vt:lpstr>_SDS2025</vt:lpstr>
      <vt:lpstr>_SDS2026</vt:lpstr>
      <vt:lpstr>MODELO!Área_de_impresión</vt:lpstr>
      <vt:lpstr>MODELO!FEGR</vt:lpstr>
      <vt:lpstr>MODELO!FINGR</vt:lpstr>
    </vt:vector>
  </TitlesOfParts>
  <Company>Gustavo Goatache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Goatache</dc:creator>
  <cp:lastModifiedBy>GUSTAVO GOATACHE</cp:lastModifiedBy>
  <cp:lastPrinted>2025-08-05T01:24:46Z</cp:lastPrinted>
  <dcterms:created xsi:type="dcterms:W3CDTF">2010-03-20T02:22:51Z</dcterms:created>
  <dcterms:modified xsi:type="dcterms:W3CDTF">2025-08-05T01:26:24Z</dcterms:modified>
</cp:coreProperties>
</file>